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3.xml" ContentType="application/vnd.ms-excel.person+xml"/>
  <Override PartName="/xl/persons/person2.xml" ContentType="application/vnd.ms-excel.person+xml"/>
  <Override PartName="/xl/persons/person1.xml" ContentType="application/vnd.ms-excel.person+xml"/>
  <Override PartName="/xl/persons/person4.xml" ContentType="application/vnd.ms-excel.person+xml"/>
  <Override PartName="/xl/persons/person.xml" ContentType="application/vnd.ms-excel.person+xml"/>
  <Override PartName="/xl/persons/person0.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quiroga\OneDrive - Alcaldia Mayor De Bogotá\Escritorio\AQG 2024\ASEO\SERVIASEAMOS\SEPTIEMBRE\FACTURACIÓN\"/>
    </mc:Choice>
  </mc:AlternateContent>
  <bookViews>
    <workbookView xWindow="0" yWindow="0" windowWidth="28800" windowHeight="12330" activeTab="1"/>
  </bookViews>
  <sheets>
    <sheet name="PRE FACTURA SEPTIEMBRE" sheetId="11" r:id="rId1"/>
    <sheet name="INAUMOS Y MAQUINARIA" sheetId="12" r:id="rId2"/>
  </sheets>
  <externalReferences>
    <externalReference r:id="rId3"/>
  </externalReferences>
  <definedNames>
    <definedName name="_xlnm._FilterDatabase" localSheetId="1" hidden="1">'INAUMOS Y MAQUINARIA'!$A$2:$BQ$130</definedName>
    <definedName name="PersonalTC">[1]Listas!$H$2:$H$11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N132" i="12" l="1"/>
  <c r="G28" i="11"/>
  <c r="G27" i="11"/>
  <c r="G26" i="11"/>
  <c r="L20" i="11"/>
  <c r="L19" i="11"/>
  <c r="J19" i="11"/>
  <c r="H19" i="11"/>
  <c r="L15" i="11"/>
  <c r="I15" i="11"/>
  <c r="J15" i="11" s="1"/>
  <c r="I14" i="11"/>
  <c r="L14" i="11" s="1"/>
  <c r="I13" i="11"/>
  <c r="I4" i="11"/>
  <c r="L4" i="11" s="1"/>
  <c r="I5" i="11"/>
  <c r="L5" i="11" s="1"/>
  <c r="I6" i="11"/>
  <c r="L6" i="11" s="1"/>
  <c r="I7" i="11"/>
  <c r="L7" i="11" s="1"/>
  <c r="I8" i="11"/>
  <c r="I9" i="11"/>
  <c r="L9" i="11" s="1"/>
  <c r="I10" i="11"/>
  <c r="I11" i="11"/>
  <c r="L11" i="11" s="1"/>
  <c r="I12" i="11"/>
  <c r="J12" i="11" s="1"/>
  <c r="I3" i="11"/>
  <c r="J14" i="11"/>
  <c r="L10" i="11"/>
  <c r="L8" i="11"/>
  <c r="J10" i="11"/>
  <c r="J9" i="11"/>
  <c r="J6" i="11"/>
  <c r="J5" i="11"/>
  <c r="J11" i="11" l="1"/>
  <c r="J4" i="11"/>
  <c r="L12" i="11"/>
  <c r="J7" i="11"/>
  <c r="F21" i="11" l="1"/>
  <c r="F14" i="11"/>
  <c r="F20" i="11"/>
  <c r="F18" i="11" l="1"/>
  <c r="F17" i="11"/>
  <c r="F16" i="11"/>
  <c r="F15" i="11"/>
  <c r="F13" i="11"/>
  <c r="F12" i="11"/>
  <c r="F11" i="11"/>
  <c r="F10" i="11"/>
  <c r="L130" i="12" l="1"/>
  <c r="BQ130" i="12" s="1"/>
  <c r="BP130" i="12" s="1"/>
  <c r="BO130" i="12" s="1"/>
  <c r="BN130" i="12" s="1"/>
  <c r="H130" i="12"/>
  <c r="I130" i="12" s="1"/>
  <c r="J130" i="12" s="1"/>
  <c r="BJ130" i="12" s="1"/>
  <c r="L129" i="12"/>
  <c r="BQ129" i="12" s="1"/>
  <c r="H129" i="12"/>
  <c r="L128" i="12"/>
  <c r="BQ128" i="12" s="1"/>
  <c r="BP128" i="12" s="1"/>
  <c r="BO128" i="12" s="1"/>
  <c r="BN128" i="12" s="1"/>
  <c r="H128" i="12"/>
  <c r="I128" i="12" s="1"/>
  <c r="L127" i="12"/>
  <c r="BQ127" i="12" s="1"/>
  <c r="BP127" i="12" s="1"/>
  <c r="BO127" i="12" s="1"/>
  <c r="BN127" i="12" s="1"/>
  <c r="H127" i="12"/>
  <c r="L126" i="12"/>
  <c r="BQ126" i="12" s="1"/>
  <c r="BP126" i="12" s="1"/>
  <c r="BO126" i="12" s="1"/>
  <c r="BN126" i="12" s="1"/>
  <c r="H126" i="12"/>
  <c r="I126" i="12" s="1"/>
  <c r="J126" i="12" s="1"/>
  <c r="BJ126" i="12" s="1"/>
  <c r="L125" i="12"/>
  <c r="BQ125" i="12" s="1"/>
  <c r="H125" i="12"/>
  <c r="I125" i="12" s="1"/>
  <c r="J125" i="12" s="1"/>
  <c r="L124" i="12"/>
  <c r="BQ124" i="12" s="1"/>
  <c r="H124" i="12"/>
  <c r="L123" i="12"/>
  <c r="BQ123" i="12" s="1"/>
  <c r="BP123" i="12" s="1"/>
  <c r="BO123" i="12" s="1"/>
  <c r="BN123" i="12" s="1"/>
  <c r="H123" i="12"/>
  <c r="L122" i="12"/>
  <c r="BQ122" i="12" s="1"/>
  <c r="BP122" i="12" s="1"/>
  <c r="BO122" i="12" s="1"/>
  <c r="BN122" i="12" s="1"/>
  <c r="H122" i="12"/>
  <c r="I122" i="12" s="1"/>
  <c r="J122" i="12" s="1"/>
  <c r="AT122" i="12" s="1"/>
  <c r="L121" i="12"/>
  <c r="BQ121" i="12" s="1"/>
  <c r="H121" i="12"/>
  <c r="I121" i="12" s="1"/>
  <c r="J121" i="12" s="1"/>
  <c r="L120" i="12"/>
  <c r="BQ120" i="12" s="1"/>
  <c r="BP120" i="12" s="1"/>
  <c r="BO120" i="12" s="1"/>
  <c r="BN120" i="12" s="1"/>
  <c r="H120" i="12"/>
  <c r="L119" i="12"/>
  <c r="BQ119" i="12" s="1"/>
  <c r="BP119" i="12" s="1"/>
  <c r="BO119" i="12" s="1"/>
  <c r="BN119" i="12" s="1"/>
  <c r="H119" i="12"/>
  <c r="L118" i="12"/>
  <c r="BQ118" i="12" s="1"/>
  <c r="BP118" i="12" s="1"/>
  <c r="BO118" i="12" s="1"/>
  <c r="BN118" i="12" s="1"/>
  <c r="H118" i="12"/>
  <c r="I118" i="12" s="1"/>
  <c r="L117" i="12"/>
  <c r="BQ117" i="12" s="1"/>
  <c r="H117" i="12"/>
  <c r="I117" i="12" s="1"/>
  <c r="J117" i="12" s="1"/>
  <c r="L116" i="12"/>
  <c r="BQ116" i="12" s="1"/>
  <c r="H116" i="12"/>
  <c r="L115" i="12"/>
  <c r="BQ115" i="12" s="1"/>
  <c r="BP115" i="12" s="1"/>
  <c r="BO115" i="12" s="1"/>
  <c r="BN115" i="12" s="1"/>
  <c r="H115" i="12"/>
  <c r="L114" i="12"/>
  <c r="BQ114" i="12" s="1"/>
  <c r="BP114" i="12" s="1"/>
  <c r="BO114" i="12" s="1"/>
  <c r="BN114" i="12" s="1"/>
  <c r="H114" i="12"/>
  <c r="I114" i="12" s="1"/>
  <c r="L113" i="12"/>
  <c r="BQ113" i="12" s="1"/>
  <c r="H113" i="12"/>
  <c r="I113" i="12" s="1"/>
  <c r="L112" i="12"/>
  <c r="BQ112" i="12" s="1"/>
  <c r="BP112" i="12" s="1"/>
  <c r="BO112" i="12" s="1"/>
  <c r="BN112" i="12" s="1"/>
  <c r="H112" i="12"/>
  <c r="L111" i="12"/>
  <c r="BQ111" i="12" s="1"/>
  <c r="BP111" i="12" s="1"/>
  <c r="BO111" i="12" s="1"/>
  <c r="BN111" i="12" s="1"/>
  <c r="H111" i="12"/>
  <c r="I111" i="12" s="1"/>
  <c r="J111" i="12" s="1"/>
  <c r="AS111" i="12" s="1"/>
  <c r="L110" i="12"/>
  <c r="BQ110" i="12" s="1"/>
  <c r="BP110" i="12" s="1"/>
  <c r="BO110" i="12" s="1"/>
  <c r="BN110" i="12" s="1"/>
  <c r="H110" i="12"/>
  <c r="I110" i="12" s="1"/>
  <c r="L109" i="12"/>
  <c r="BQ109" i="12" s="1"/>
  <c r="H109" i="12"/>
  <c r="L108" i="12"/>
  <c r="BQ108" i="12" s="1"/>
  <c r="H108" i="12"/>
  <c r="I108" i="12" s="1"/>
  <c r="L107" i="12"/>
  <c r="BQ107" i="12" s="1"/>
  <c r="BP107" i="12" s="1"/>
  <c r="BO107" i="12" s="1"/>
  <c r="BN107" i="12" s="1"/>
  <c r="H107" i="12"/>
  <c r="I107" i="12" s="1"/>
  <c r="J107" i="12" s="1"/>
  <c r="L106" i="12"/>
  <c r="BQ106" i="12" s="1"/>
  <c r="BP106" i="12" s="1"/>
  <c r="BO106" i="12" s="1"/>
  <c r="BN106" i="12" s="1"/>
  <c r="H106" i="12"/>
  <c r="I106" i="12" s="1"/>
  <c r="L105" i="12"/>
  <c r="BQ105" i="12" s="1"/>
  <c r="H105" i="12"/>
  <c r="L104" i="12"/>
  <c r="BQ104" i="12" s="1"/>
  <c r="BP104" i="12" s="1"/>
  <c r="BO104" i="12" s="1"/>
  <c r="BN104" i="12" s="1"/>
  <c r="H104" i="12"/>
  <c r="I104" i="12" s="1"/>
  <c r="J104" i="12" s="1"/>
  <c r="BJ104" i="12" s="1"/>
  <c r="L103" i="12"/>
  <c r="BQ103" i="12" s="1"/>
  <c r="BP103" i="12" s="1"/>
  <c r="BO103" i="12" s="1"/>
  <c r="BN103" i="12" s="1"/>
  <c r="H103" i="12"/>
  <c r="I103" i="12" s="1"/>
  <c r="J103" i="12" s="1"/>
  <c r="AW103" i="12" s="1"/>
  <c r="L102" i="12"/>
  <c r="BQ102" i="12" s="1"/>
  <c r="BP102" i="12" s="1"/>
  <c r="BO102" i="12" s="1"/>
  <c r="BN102" i="12" s="1"/>
  <c r="H102" i="12"/>
  <c r="L101" i="12"/>
  <c r="BQ101" i="12" s="1"/>
  <c r="H101" i="12"/>
  <c r="L100" i="12"/>
  <c r="BQ100" i="12" s="1"/>
  <c r="H100" i="12"/>
  <c r="L99" i="12"/>
  <c r="BQ99" i="12" s="1"/>
  <c r="BP99" i="12" s="1"/>
  <c r="BO99" i="12" s="1"/>
  <c r="BN99" i="12" s="1"/>
  <c r="H99" i="12"/>
  <c r="I99" i="12" s="1"/>
  <c r="L98" i="12"/>
  <c r="BQ98" i="12" s="1"/>
  <c r="BP98" i="12" s="1"/>
  <c r="BO98" i="12" s="1"/>
  <c r="BN98" i="12" s="1"/>
  <c r="H98" i="12"/>
  <c r="I98" i="12" s="1"/>
  <c r="J98" i="12" s="1"/>
  <c r="AW98" i="12" s="1"/>
  <c r="L97" i="12"/>
  <c r="BQ97" i="12" s="1"/>
  <c r="H97" i="12"/>
  <c r="I97" i="12" s="1"/>
  <c r="L96" i="12"/>
  <c r="BQ96" i="12" s="1"/>
  <c r="BP96" i="12" s="1"/>
  <c r="BO96" i="12" s="1"/>
  <c r="BN96" i="12" s="1"/>
  <c r="H96" i="12"/>
  <c r="L95" i="12"/>
  <c r="BQ95" i="12" s="1"/>
  <c r="BP95" i="12" s="1"/>
  <c r="BO95" i="12" s="1"/>
  <c r="BN95" i="12" s="1"/>
  <c r="H95" i="12"/>
  <c r="I95" i="12" s="1"/>
  <c r="J95" i="12" s="1"/>
  <c r="BJ95" i="12" s="1"/>
  <c r="L94" i="12"/>
  <c r="BQ94" i="12" s="1"/>
  <c r="BP94" i="12" s="1"/>
  <c r="BO94" i="12" s="1"/>
  <c r="BN94" i="12" s="1"/>
  <c r="H94" i="12"/>
  <c r="L93" i="12"/>
  <c r="BQ93" i="12" s="1"/>
  <c r="H93" i="12"/>
  <c r="I93" i="12" s="1"/>
  <c r="L92" i="12"/>
  <c r="BQ92" i="12" s="1"/>
  <c r="H92" i="12"/>
  <c r="L91" i="12"/>
  <c r="BQ91" i="12" s="1"/>
  <c r="BP91" i="12" s="1"/>
  <c r="BO91" i="12" s="1"/>
  <c r="BN91" i="12" s="1"/>
  <c r="H91" i="12"/>
  <c r="I91" i="12" s="1"/>
  <c r="J91" i="12" s="1"/>
  <c r="BJ91" i="12" s="1"/>
  <c r="L90" i="12"/>
  <c r="BQ90" i="12" s="1"/>
  <c r="H90" i="12"/>
  <c r="L89" i="12"/>
  <c r="BQ89" i="12" s="1"/>
  <c r="H89" i="12"/>
  <c r="I89" i="12" s="1"/>
  <c r="L88" i="12"/>
  <c r="BQ88" i="12" s="1"/>
  <c r="BP88" i="12" s="1"/>
  <c r="BO88" i="12" s="1"/>
  <c r="BN88" i="12" s="1"/>
  <c r="H88" i="12"/>
  <c r="L87" i="12"/>
  <c r="BQ87" i="12" s="1"/>
  <c r="BP87" i="12" s="1"/>
  <c r="BO87" i="12" s="1"/>
  <c r="BN87" i="12" s="1"/>
  <c r="H87" i="12"/>
  <c r="I87" i="12" s="1"/>
  <c r="J87" i="12" s="1"/>
  <c r="AX87" i="12" s="1"/>
  <c r="L86" i="12"/>
  <c r="BQ86" i="12" s="1"/>
  <c r="BP86" i="12" s="1"/>
  <c r="BO86" i="12" s="1"/>
  <c r="BN86" i="12" s="1"/>
  <c r="H86" i="12"/>
  <c r="L85" i="12"/>
  <c r="BQ85" i="12" s="1"/>
  <c r="H85" i="12"/>
  <c r="I85" i="12" s="1"/>
  <c r="L84" i="12"/>
  <c r="BQ84" i="12" s="1"/>
  <c r="H84" i="12"/>
  <c r="L83" i="12"/>
  <c r="BQ83" i="12" s="1"/>
  <c r="BP83" i="12" s="1"/>
  <c r="BO83" i="12" s="1"/>
  <c r="BN83" i="12" s="1"/>
  <c r="H83" i="12"/>
  <c r="I83" i="12" s="1"/>
  <c r="J83" i="12" s="1"/>
  <c r="L82" i="12"/>
  <c r="BQ82" i="12" s="1"/>
  <c r="BP82" i="12" s="1"/>
  <c r="BO82" i="12" s="1"/>
  <c r="BN82" i="12" s="1"/>
  <c r="H82" i="12"/>
  <c r="I82" i="12" s="1"/>
  <c r="J82" i="12" s="1"/>
  <c r="L81" i="12"/>
  <c r="BQ81" i="12" s="1"/>
  <c r="H81" i="12"/>
  <c r="L80" i="12"/>
  <c r="BQ80" i="12" s="1"/>
  <c r="BP80" i="12" s="1"/>
  <c r="BO80" i="12" s="1"/>
  <c r="BN80" i="12" s="1"/>
  <c r="H80" i="12"/>
  <c r="I80" i="12" s="1"/>
  <c r="J80" i="12" s="1"/>
  <c r="L79" i="12"/>
  <c r="BQ79" i="12" s="1"/>
  <c r="BP79" i="12" s="1"/>
  <c r="BO79" i="12" s="1"/>
  <c r="BN79" i="12" s="1"/>
  <c r="H79" i="12"/>
  <c r="L78" i="12"/>
  <c r="BQ78" i="12" s="1"/>
  <c r="BP78" i="12" s="1"/>
  <c r="BO78" i="12" s="1"/>
  <c r="BN78" i="12" s="1"/>
  <c r="H78" i="12"/>
  <c r="L77" i="12"/>
  <c r="BQ77" i="12" s="1"/>
  <c r="H77" i="12"/>
  <c r="I77" i="12" s="1"/>
  <c r="J77" i="12" s="1"/>
  <c r="BF77" i="12" s="1"/>
  <c r="L76" i="12"/>
  <c r="BQ76" i="12" s="1"/>
  <c r="H76" i="12"/>
  <c r="I76" i="12" s="1"/>
  <c r="J76" i="12" s="1"/>
  <c r="AR76" i="12" s="1"/>
  <c r="L75" i="12"/>
  <c r="BQ75" i="12" s="1"/>
  <c r="BP75" i="12" s="1"/>
  <c r="BO75" i="12" s="1"/>
  <c r="BN75" i="12" s="1"/>
  <c r="H75" i="12"/>
  <c r="L74" i="12"/>
  <c r="BQ74" i="12" s="1"/>
  <c r="BP74" i="12" s="1"/>
  <c r="BO74" i="12" s="1"/>
  <c r="BN74" i="12" s="1"/>
  <c r="H74" i="12"/>
  <c r="L73" i="12"/>
  <c r="BQ73" i="12" s="1"/>
  <c r="H73" i="12"/>
  <c r="I73" i="12" s="1"/>
  <c r="L72" i="12"/>
  <c r="BQ72" i="12" s="1"/>
  <c r="BP72" i="12" s="1"/>
  <c r="BO72" i="12" s="1"/>
  <c r="BN72" i="12" s="1"/>
  <c r="H72" i="12"/>
  <c r="I72" i="12" s="1"/>
  <c r="J72" i="12" s="1"/>
  <c r="L71" i="12"/>
  <c r="BQ71" i="12" s="1"/>
  <c r="BP71" i="12" s="1"/>
  <c r="BO71" i="12" s="1"/>
  <c r="BN71" i="12" s="1"/>
  <c r="H71" i="12"/>
  <c r="L70" i="12"/>
  <c r="BQ70" i="12" s="1"/>
  <c r="BP70" i="12" s="1"/>
  <c r="BO70" i="12" s="1"/>
  <c r="BN70" i="12" s="1"/>
  <c r="H70" i="12"/>
  <c r="L69" i="12"/>
  <c r="BQ69" i="12" s="1"/>
  <c r="H69" i="12"/>
  <c r="I69" i="12" s="1"/>
  <c r="J69" i="12" s="1"/>
  <c r="BF69" i="12" s="1"/>
  <c r="L68" i="12"/>
  <c r="BQ68" i="12" s="1"/>
  <c r="H68" i="12"/>
  <c r="I68" i="12" s="1"/>
  <c r="J68" i="12" s="1"/>
  <c r="L67" i="12"/>
  <c r="BQ67" i="12" s="1"/>
  <c r="BP67" i="12" s="1"/>
  <c r="BO67" i="12" s="1"/>
  <c r="BN67" i="12" s="1"/>
  <c r="H67" i="12"/>
  <c r="L66" i="12"/>
  <c r="BQ66" i="12" s="1"/>
  <c r="BP66" i="12" s="1"/>
  <c r="BO66" i="12" s="1"/>
  <c r="BN66" i="12" s="1"/>
  <c r="H66" i="12"/>
  <c r="L65" i="12"/>
  <c r="BQ65" i="12" s="1"/>
  <c r="H65" i="12"/>
  <c r="I65" i="12" s="1"/>
  <c r="L64" i="12"/>
  <c r="BQ64" i="12" s="1"/>
  <c r="BP64" i="12" s="1"/>
  <c r="BO64" i="12" s="1"/>
  <c r="BN64" i="12" s="1"/>
  <c r="H64" i="12"/>
  <c r="I64" i="12" s="1"/>
  <c r="J64" i="12" s="1"/>
  <c r="BI64" i="12" s="1"/>
  <c r="L63" i="12"/>
  <c r="BQ63" i="12" s="1"/>
  <c r="BP63" i="12" s="1"/>
  <c r="BO63" i="12" s="1"/>
  <c r="BN63" i="12" s="1"/>
  <c r="H63" i="12"/>
  <c r="L62" i="12"/>
  <c r="BQ62" i="12" s="1"/>
  <c r="BP62" i="12" s="1"/>
  <c r="BO62" i="12" s="1"/>
  <c r="BN62" i="12" s="1"/>
  <c r="H62" i="12"/>
  <c r="L61" i="12"/>
  <c r="BQ61" i="12" s="1"/>
  <c r="H61" i="12"/>
  <c r="I61" i="12" s="1"/>
  <c r="J61" i="12" s="1"/>
  <c r="BE61" i="12" s="1"/>
  <c r="L60" i="12"/>
  <c r="BQ60" i="12" s="1"/>
  <c r="H60" i="12"/>
  <c r="I60" i="12" s="1"/>
  <c r="J60" i="12" s="1"/>
  <c r="L59" i="12"/>
  <c r="BQ59" i="12" s="1"/>
  <c r="BP59" i="12" s="1"/>
  <c r="BO59" i="12" s="1"/>
  <c r="BN59" i="12" s="1"/>
  <c r="H59" i="12"/>
  <c r="I59" i="12" s="1"/>
  <c r="L58" i="12"/>
  <c r="BQ58" i="12" s="1"/>
  <c r="H58" i="12"/>
  <c r="L57" i="12"/>
  <c r="BQ57" i="12" s="1"/>
  <c r="H57" i="12"/>
  <c r="I57" i="12" s="1"/>
  <c r="L56" i="12"/>
  <c r="BQ56" i="12" s="1"/>
  <c r="BP56" i="12" s="1"/>
  <c r="BO56" i="12" s="1"/>
  <c r="BN56" i="12" s="1"/>
  <c r="H56" i="12"/>
  <c r="I56" i="12" s="1"/>
  <c r="L55" i="12"/>
  <c r="BQ55" i="12" s="1"/>
  <c r="BP55" i="12" s="1"/>
  <c r="BO55" i="12" s="1"/>
  <c r="BN55" i="12" s="1"/>
  <c r="H55" i="12"/>
  <c r="I55" i="12" s="1"/>
  <c r="L54" i="12"/>
  <c r="BQ54" i="12" s="1"/>
  <c r="BP54" i="12" s="1"/>
  <c r="BO54" i="12" s="1"/>
  <c r="BN54" i="12" s="1"/>
  <c r="H54" i="12"/>
  <c r="L53" i="12"/>
  <c r="BQ53" i="12" s="1"/>
  <c r="H53" i="12"/>
  <c r="I53" i="12" s="1"/>
  <c r="J53" i="12" s="1"/>
  <c r="BE53" i="12" s="1"/>
  <c r="L52" i="12"/>
  <c r="BQ52" i="12" s="1"/>
  <c r="H52" i="12"/>
  <c r="I52" i="12" s="1"/>
  <c r="J52" i="12" s="1"/>
  <c r="L51" i="12"/>
  <c r="BQ51" i="12" s="1"/>
  <c r="BP51" i="12" s="1"/>
  <c r="BO51" i="12" s="1"/>
  <c r="BN51" i="12" s="1"/>
  <c r="H51" i="12"/>
  <c r="I51" i="12" s="1"/>
  <c r="L50" i="12"/>
  <c r="BQ50" i="12" s="1"/>
  <c r="BP50" i="12" s="1"/>
  <c r="BO50" i="12" s="1"/>
  <c r="BN50" i="12" s="1"/>
  <c r="H50" i="12"/>
  <c r="L49" i="12"/>
  <c r="BQ49" i="12" s="1"/>
  <c r="H49" i="12"/>
  <c r="I49" i="12" s="1"/>
  <c r="J49" i="12" s="1"/>
  <c r="L48" i="12"/>
  <c r="BQ48" i="12" s="1"/>
  <c r="BP48" i="12" s="1"/>
  <c r="BO48" i="12" s="1"/>
  <c r="BN48" i="12" s="1"/>
  <c r="H48" i="12"/>
  <c r="I48" i="12" s="1"/>
  <c r="L47" i="12"/>
  <c r="BQ47" i="12" s="1"/>
  <c r="BP47" i="12" s="1"/>
  <c r="BO47" i="12" s="1"/>
  <c r="BN47" i="12" s="1"/>
  <c r="H47" i="12"/>
  <c r="L46" i="12"/>
  <c r="BQ46" i="12" s="1"/>
  <c r="BP46" i="12" s="1"/>
  <c r="BO46" i="12" s="1"/>
  <c r="BN46" i="12" s="1"/>
  <c r="H46" i="12"/>
  <c r="I46" i="12" s="1"/>
  <c r="L45" i="12"/>
  <c r="BQ45" i="12" s="1"/>
  <c r="H45" i="12"/>
  <c r="I45" i="12" s="1"/>
  <c r="J45" i="12" s="1"/>
  <c r="L44" i="12"/>
  <c r="BQ44" i="12" s="1"/>
  <c r="H44" i="12"/>
  <c r="L43" i="12"/>
  <c r="BQ43" i="12" s="1"/>
  <c r="BP43" i="12" s="1"/>
  <c r="BO43" i="12" s="1"/>
  <c r="BN43" i="12" s="1"/>
  <c r="H43" i="12"/>
  <c r="L42" i="12"/>
  <c r="BQ42" i="12" s="1"/>
  <c r="H42" i="12"/>
  <c r="L41" i="12"/>
  <c r="BQ41" i="12" s="1"/>
  <c r="H41" i="12"/>
  <c r="I41" i="12" s="1"/>
  <c r="J41" i="12" s="1"/>
  <c r="BD41" i="12" s="1"/>
  <c r="L40" i="12"/>
  <c r="BQ40" i="12" s="1"/>
  <c r="BP40" i="12" s="1"/>
  <c r="BO40" i="12" s="1"/>
  <c r="BN40" i="12" s="1"/>
  <c r="H40" i="12"/>
  <c r="L39" i="12"/>
  <c r="BQ39" i="12" s="1"/>
  <c r="BP39" i="12" s="1"/>
  <c r="BO39" i="12" s="1"/>
  <c r="BN39" i="12" s="1"/>
  <c r="H39" i="12"/>
  <c r="L38" i="12"/>
  <c r="BQ38" i="12" s="1"/>
  <c r="BP38" i="12" s="1"/>
  <c r="BO38" i="12" s="1"/>
  <c r="BN38" i="12" s="1"/>
  <c r="H38" i="12"/>
  <c r="I38" i="12" s="1"/>
  <c r="L37" i="12"/>
  <c r="BQ37" i="12" s="1"/>
  <c r="H37" i="12"/>
  <c r="I37" i="12" s="1"/>
  <c r="J37" i="12" s="1"/>
  <c r="L36" i="12"/>
  <c r="BQ36" i="12" s="1"/>
  <c r="H36" i="12"/>
  <c r="I36" i="12" s="1"/>
  <c r="L35" i="12"/>
  <c r="BQ35" i="12" s="1"/>
  <c r="BP35" i="12" s="1"/>
  <c r="BO35" i="12" s="1"/>
  <c r="BN35" i="12" s="1"/>
  <c r="H35" i="12"/>
  <c r="L34" i="12"/>
  <c r="BQ34" i="12" s="1"/>
  <c r="BP34" i="12" s="1"/>
  <c r="BO34" i="12" s="1"/>
  <c r="BN34" i="12" s="1"/>
  <c r="H34" i="12"/>
  <c r="I34" i="12" s="1"/>
  <c r="J34" i="12" s="1"/>
  <c r="L33" i="12"/>
  <c r="BQ33" i="12" s="1"/>
  <c r="BP33" i="12" s="1"/>
  <c r="BO33" i="12" s="1"/>
  <c r="BN33" i="12" s="1"/>
  <c r="H33" i="12"/>
  <c r="I33" i="12" s="1"/>
  <c r="J33" i="12" s="1"/>
  <c r="BD33" i="12" s="1"/>
  <c r="L32" i="12"/>
  <c r="BQ32" i="12" s="1"/>
  <c r="BP32" i="12" s="1"/>
  <c r="H32" i="12"/>
  <c r="I32" i="12" s="1"/>
  <c r="L31" i="12"/>
  <c r="BQ31" i="12" s="1"/>
  <c r="BP31" i="12" s="1"/>
  <c r="BO31" i="12" s="1"/>
  <c r="BN31" i="12" s="1"/>
  <c r="H31" i="12"/>
  <c r="L30" i="12"/>
  <c r="BQ30" i="12" s="1"/>
  <c r="BP30" i="12" s="1"/>
  <c r="BO30" i="12" s="1"/>
  <c r="BN30" i="12" s="1"/>
  <c r="H30" i="12"/>
  <c r="I30" i="12" s="1"/>
  <c r="L29" i="12"/>
  <c r="BQ29" i="12" s="1"/>
  <c r="BP29" i="12" s="1"/>
  <c r="BO29" i="12" s="1"/>
  <c r="BN29" i="12" s="1"/>
  <c r="H29" i="12"/>
  <c r="I29" i="12" s="1"/>
  <c r="J29" i="12" s="1"/>
  <c r="BQ28" i="12"/>
  <c r="H28" i="12"/>
  <c r="L27" i="12"/>
  <c r="BQ27" i="12" s="1"/>
  <c r="BP27" i="12" s="1"/>
  <c r="BO27" i="12" s="1"/>
  <c r="BN27" i="12" s="1"/>
  <c r="H27" i="12"/>
  <c r="I27" i="12" s="1"/>
  <c r="J27" i="12" s="1"/>
  <c r="BQ26" i="12"/>
  <c r="BP26" i="12" s="1"/>
  <c r="BO26" i="12" s="1"/>
  <c r="BN26" i="12" s="1"/>
  <c r="H26" i="12"/>
  <c r="L25" i="12"/>
  <c r="BQ25" i="12" s="1"/>
  <c r="BP25" i="12" s="1"/>
  <c r="BO25" i="12" s="1"/>
  <c r="BN25" i="12" s="1"/>
  <c r="H25" i="12"/>
  <c r="L24" i="12"/>
  <c r="BQ24" i="12" s="1"/>
  <c r="BP24" i="12" s="1"/>
  <c r="H24" i="12"/>
  <c r="I24" i="12" s="1"/>
  <c r="J24" i="12" s="1"/>
  <c r="L23" i="12"/>
  <c r="BQ23" i="12" s="1"/>
  <c r="BP23" i="12" s="1"/>
  <c r="BO23" i="12" s="1"/>
  <c r="BN23" i="12" s="1"/>
  <c r="H23" i="12"/>
  <c r="I23" i="12" s="1"/>
  <c r="J23" i="12" s="1"/>
  <c r="L22" i="12"/>
  <c r="BQ22" i="12" s="1"/>
  <c r="BP22" i="12" s="1"/>
  <c r="BO22" i="12" s="1"/>
  <c r="BN22" i="12" s="1"/>
  <c r="H22" i="12"/>
  <c r="L21" i="12"/>
  <c r="BQ21" i="12" s="1"/>
  <c r="BP21" i="12" s="1"/>
  <c r="BO21" i="12" s="1"/>
  <c r="BN21" i="12" s="1"/>
  <c r="H21" i="12"/>
  <c r="L20" i="12"/>
  <c r="BQ20" i="12" s="1"/>
  <c r="H20" i="12"/>
  <c r="I20" i="12" s="1"/>
  <c r="L19" i="12"/>
  <c r="BQ19" i="12" s="1"/>
  <c r="BP19" i="12" s="1"/>
  <c r="BO19" i="12" s="1"/>
  <c r="BN19" i="12" s="1"/>
  <c r="H19" i="12"/>
  <c r="I19" i="12" s="1"/>
  <c r="J19" i="12" s="1"/>
  <c r="L18" i="12"/>
  <c r="BQ18" i="12" s="1"/>
  <c r="BP18" i="12" s="1"/>
  <c r="BO18" i="12" s="1"/>
  <c r="BN18" i="12" s="1"/>
  <c r="H18" i="12"/>
  <c r="I18" i="12" s="1"/>
  <c r="L17" i="12"/>
  <c r="BQ17" i="12" s="1"/>
  <c r="BP17" i="12" s="1"/>
  <c r="BO17" i="12" s="1"/>
  <c r="BN17" i="12" s="1"/>
  <c r="H17" i="12"/>
  <c r="L16" i="12"/>
  <c r="BQ16" i="12" s="1"/>
  <c r="BP16" i="12" s="1"/>
  <c r="H16" i="12"/>
  <c r="I16" i="12" s="1"/>
  <c r="J16" i="12" s="1"/>
  <c r="L15" i="12"/>
  <c r="BQ15" i="12" s="1"/>
  <c r="BP15" i="12" s="1"/>
  <c r="BO15" i="12" s="1"/>
  <c r="BN15" i="12" s="1"/>
  <c r="H15" i="12"/>
  <c r="I15" i="12" s="1"/>
  <c r="J15" i="12" s="1"/>
  <c r="L14" i="12"/>
  <c r="BQ14" i="12" s="1"/>
  <c r="BP14" i="12" s="1"/>
  <c r="BO14" i="12" s="1"/>
  <c r="BN14" i="12" s="1"/>
  <c r="H14" i="12"/>
  <c r="I14" i="12" s="1"/>
  <c r="J14" i="12" s="1"/>
  <c r="L13" i="12"/>
  <c r="BQ13" i="12" s="1"/>
  <c r="BP13" i="12" s="1"/>
  <c r="BO13" i="12" s="1"/>
  <c r="BN13" i="12" s="1"/>
  <c r="H13" i="12"/>
  <c r="I13" i="12" s="1"/>
  <c r="L12" i="12"/>
  <c r="BQ12" i="12" s="1"/>
  <c r="H12" i="12"/>
  <c r="L11" i="12"/>
  <c r="BQ11" i="12" s="1"/>
  <c r="BP11" i="12" s="1"/>
  <c r="BO11" i="12" s="1"/>
  <c r="BN11" i="12" s="1"/>
  <c r="H11" i="12"/>
  <c r="I11" i="12" s="1"/>
  <c r="J11" i="12" s="1"/>
  <c r="L10" i="12"/>
  <c r="BQ10" i="12" s="1"/>
  <c r="BP10" i="12" s="1"/>
  <c r="BO10" i="12" s="1"/>
  <c r="BN10" i="12" s="1"/>
  <c r="H10" i="12"/>
  <c r="I10" i="12" s="1"/>
  <c r="J10" i="12" s="1"/>
  <c r="L9" i="12"/>
  <c r="BQ9" i="12" s="1"/>
  <c r="BP9" i="12" s="1"/>
  <c r="BO9" i="12" s="1"/>
  <c r="BN9" i="12" s="1"/>
  <c r="H9" i="12"/>
  <c r="I9" i="12" s="1"/>
  <c r="L8" i="12"/>
  <c r="BQ8" i="12" s="1"/>
  <c r="BP8" i="12" s="1"/>
  <c r="H8" i="12"/>
  <c r="L7" i="12"/>
  <c r="BQ7" i="12" s="1"/>
  <c r="BP7" i="12" s="1"/>
  <c r="BO7" i="12" s="1"/>
  <c r="BN7" i="12" s="1"/>
  <c r="H7" i="12"/>
  <c r="I7" i="12" s="1"/>
  <c r="J7" i="12" s="1"/>
  <c r="L6" i="12"/>
  <c r="BQ6" i="12" s="1"/>
  <c r="BP6" i="12" s="1"/>
  <c r="BO6" i="12" s="1"/>
  <c r="BN6" i="12" s="1"/>
  <c r="H6" i="12"/>
  <c r="I6" i="12" s="1"/>
  <c r="J6" i="12" s="1"/>
  <c r="L5" i="12"/>
  <c r="BQ5" i="12" s="1"/>
  <c r="BP5" i="12" s="1"/>
  <c r="BO5" i="12" s="1"/>
  <c r="BN5" i="12" s="1"/>
  <c r="H5" i="12"/>
  <c r="I5" i="12" s="1"/>
  <c r="L4" i="12"/>
  <c r="BQ4" i="12" s="1"/>
  <c r="H4" i="12"/>
  <c r="L3" i="12"/>
  <c r="BQ3" i="12" s="1"/>
  <c r="H3" i="12"/>
  <c r="I3" i="12" s="1"/>
  <c r="J3" i="12" s="1"/>
  <c r="BP68" i="12" l="1"/>
  <c r="BO68" i="12" s="1"/>
  <c r="BP57" i="12"/>
  <c r="BO57" i="12" s="1"/>
  <c r="BP61" i="12"/>
  <c r="BO61" i="12" s="1"/>
  <c r="BN61" i="12"/>
  <c r="BP65" i="12"/>
  <c r="BO65" i="12" s="1"/>
  <c r="BN65" i="12"/>
  <c r="BP92" i="12"/>
  <c r="BO92" i="12" s="1"/>
  <c r="BN92" i="12"/>
  <c r="BP42" i="12"/>
  <c r="BO42" i="12" s="1"/>
  <c r="BP69" i="12"/>
  <c r="BO69" i="12" s="1"/>
  <c r="BN69" i="12"/>
  <c r="BP73" i="12"/>
  <c r="BO73" i="12" s="1"/>
  <c r="BP77" i="12"/>
  <c r="BO77" i="12" s="1"/>
  <c r="BN77" i="12"/>
  <c r="BP81" i="12"/>
  <c r="BO81" i="12" s="1"/>
  <c r="BP85" i="12"/>
  <c r="BO85" i="12" s="1"/>
  <c r="BP100" i="12"/>
  <c r="BO100" i="12" s="1"/>
  <c r="BP108" i="12"/>
  <c r="BO108" i="12" s="1"/>
  <c r="BP97" i="12"/>
  <c r="BO97" i="12" s="1"/>
  <c r="BN97" i="12"/>
  <c r="BP101" i="12"/>
  <c r="BO101" i="12" s="1"/>
  <c r="BP105" i="12"/>
  <c r="BO105" i="12" s="1"/>
  <c r="BP109" i="12"/>
  <c r="BO109" i="12" s="1"/>
  <c r="BP113" i="12"/>
  <c r="BO113" i="12" s="1"/>
  <c r="BN113" i="12"/>
  <c r="BP124" i="12"/>
  <c r="BO124" i="12" s="1"/>
  <c r="BP3" i="12"/>
  <c r="BO3" i="12" s="1"/>
  <c r="BN3" i="12"/>
  <c r="BP58" i="12"/>
  <c r="BO58" i="12" s="1"/>
  <c r="BP89" i="12"/>
  <c r="BO89" i="12" s="1"/>
  <c r="BP90" i="12"/>
  <c r="BO90" i="12" s="1"/>
  <c r="BP117" i="12"/>
  <c r="BO117" i="12" s="1"/>
  <c r="BN117" i="12"/>
  <c r="BP121" i="12"/>
  <c r="BO121" i="12" s="1"/>
  <c r="BP116" i="12"/>
  <c r="BO116" i="12" s="1"/>
  <c r="BN16" i="12"/>
  <c r="BO16" i="12"/>
  <c r="BO24" i="12"/>
  <c r="BN24" i="12" s="1"/>
  <c r="BP28" i="12"/>
  <c r="BO28" i="12" s="1"/>
  <c r="BN28" i="12"/>
  <c r="BO32" i="12"/>
  <c r="BN32" i="12" s="1"/>
  <c r="BP36" i="12"/>
  <c r="BO36" i="12" s="1"/>
  <c r="BP44" i="12"/>
  <c r="BO44" i="12" s="1"/>
  <c r="BP125" i="12"/>
  <c r="BO125" i="12" s="1"/>
  <c r="BN125" i="12"/>
  <c r="BP129" i="12"/>
  <c r="BO129" i="12" s="1"/>
  <c r="BP93" i="12"/>
  <c r="BO93" i="12" s="1"/>
  <c r="BP4" i="12"/>
  <c r="BO4" i="12" s="1"/>
  <c r="BP12" i="12"/>
  <c r="BO12" i="12" s="1"/>
  <c r="BP20" i="12"/>
  <c r="BO20" i="12" s="1"/>
  <c r="BP52" i="12"/>
  <c r="BO52" i="12" s="1"/>
  <c r="BN52" i="12" s="1"/>
  <c r="BP60" i="12"/>
  <c r="BO60" i="12" s="1"/>
  <c r="BN60" i="12"/>
  <c r="BP53" i="12"/>
  <c r="BO53" i="12" s="1"/>
  <c r="BO8" i="12"/>
  <c r="BN8" i="12" s="1"/>
  <c r="BP37" i="12"/>
  <c r="BO37" i="12" s="1"/>
  <c r="BP41" i="12"/>
  <c r="BO41" i="12" s="1"/>
  <c r="BP45" i="12"/>
  <c r="BO45" i="12" s="1"/>
  <c r="BN45" i="12"/>
  <c r="BP49" i="12"/>
  <c r="BO49" i="12" s="1"/>
  <c r="BN49" i="12"/>
  <c r="BP76" i="12"/>
  <c r="BO76" i="12" s="1"/>
  <c r="BP84" i="12"/>
  <c r="BO84" i="12" s="1"/>
  <c r="BJ122" i="12"/>
  <c r="AP126" i="12"/>
  <c r="AT104" i="12"/>
  <c r="J108" i="12"/>
  <c r="AX108" i="12" s="1"/>
  <c r="J38" i="12"/>
  <c r="I90" i="12"/>
  <c r="J90" i="12" s="1"/>
  <c r="J56" i="12"/>
  <c r="AV56" i="12" s="1"/>
  <c r="BF53" i="12"/>
  <c r="BE77" i="12"/>
  <c r="AP91" i="12"/>
  <c r="J114" i="12"/>
  <c r="AZ82" i="12"/>
  <c r="BA82" i="12"/>
  <c r="BB108" i="12"/>
  <c r="BJ108" i="12"/>
  <c r="BI125" i="12"/>
  <c r="BE125" i="12"/>
  <c r="AO125" i="12"/>
  <c r="BF83" i="12"/>
  <c r="AO83" i="12"/>
  <c r="BE83" i="12"/>
  <c r="AP83" i="12"/>
  <c r="AX83" i="12"/>
  <c r="AW83" i="12"/>
  <c r="AS80" i="12"/>
  <c r="BD80" i="12"/>
  <c r="BA80" i="12"/>
  <c r="AN80" i="12"/>
  <c r="AO68" i="12"/>
  <c r="BH68" i="12"/>
  <c r="AR68" i="12"/>
  <c r="BH117" i="12"/>
  <c r="BD117" i="12"/>
  <c r="AN117" i="12"/>
  <c r="BI72" i="12"/>
  <c r="BD72" i="12"/>
  <c r="BA72" i="12"/>
  <c r="AN72" i="12"/>
  <c r="BI107" i="12"/>
  <c r="BE107" i="12"/>
  <c r="AO107" i="12"/>
  <c r="BE114" i="12"/>
  <c r="BI114" i="12"/>
  <c r="BA114" i="12"/>
  <c r="AS114" i="12"/>
  <c r="AZ121" i="12"/>
  <c r="AR121" i="12"/>
  <c r="BJ38" i="12"/>
  <c r="J65" i="12"/>
  <c r="AR65" i="12" s="1"/>
  <c r="J89" i="12"/>
  <c r="BG89" i="12" s="1"/>
  <c r="J118" i="12"/>
  <c r="AW118" i="12" s="1"/>
  <c r="J128" i="12"/>
  <c r="BH128" i="12" s="1"/>
  <c r="I50" i="12"/>
  <c r="J50" i="12" s="1"/>
  <c r="I94" i="12"/>
  <c r="J94" i="12" s="1"/>
  <c r="AT126" i="12"/>
  <c r="BB91" i="12"/>
  <c r="AO38" i="12"/>
  <c r="I42" i="12"/>
  <c r="J42" i="12" s="1"/>
  <c r="AN64" i="12"/>
  <c r="BF91" i="12"/>
  <c r="J99" i="12"/>
  <c r="J106" i="12"/>
  <c r="AU106" i="12" s="1"/>
  <c r="BB126" i="12"/>
  <c r="J30" i="12"/>
  <c r="AP30" i="12" s="1"/>
  <c r="AT38" i="12"/>
  <c r="AO53" i="12"/>
  <c r="BA64" i="12"/>
  <c r="AO69" i="12"/>
  <c r="J73" i="12"/>
  <c r="AT87" i="12"/>
  <c r="BF126" i="12"/>
  <c r="AT130" i="12"/>
  <c r="J110" i="12"/>
  <c r="BJ110" i="12" s="1"/>
  <c r="AW38" i="12"/>
  <c r="AP53" i="12"/>
  <c r="BD64" i="12"/>
  <c r="AX69" i="12"/>
  <c r="AO77" i="12"/>
  <c r="I86" i="12"/>
  <c r="J86" i="12" s="1"/>
  <c r="I124" i="12"/>
  <c r="J124" i="12" s="1"/>
  <c r="I129" i="12"/>
  <c r="J129" i="12" s="1"/>
  <c r="J20" i="12"/>
  <c r="BD20" i="12" s="1"/>
  <c r="J57" i="12"/>
  <c r="AN57" i="12" s="1"/>
  <c r="BB38" i="12"/>
  <c r="J46" i="12"/>
  <c r="BK46" i="12" s="1"/>
  <c r="BE69" i="12"/>
  <c r="AX77" i="12"/>
  <c r="BK45" i="12"/>
  <c r="BG45" i="12"/>
  <c r="BC45" i="12"/>
  <c r="AY45" i="12"/>
  <c r="AU45" i="12"/>
  <c r="AQ45" i="12"/>
  <c r="AM45" i="12"/>
  <c r="BJ45" i="12"/>
  <c r="BF45" i="12"/>
  <c r="BB45" i="12"/>
  <c r="AX45" i="12"/>
  <c r="AT45" i="12"/>
  <c r="AP45" i="12"/>
  <c r="BH45" i="12"/>
  <c r="AZ45" i="12"/>
  <c r="AR45" i="12"/>
  <c r="BD45" i="12"/>
  <c r="AN45" i="12"/>
  <c r="BI45" i="12"/>
  <c r="BA45" i="12"/>
  <c r="BE45" i="12"/>
  <c r="AW45" i="12"/>
  <c r="AO45" i="12"/>
  <c r="AV45" i="12"/>
  <c r="AS45" i="12"/>
  <c r="BK60" i="12"/>
  <c r="BG60" i="12"/>
  <c r="BC60" i="12"/>
  <c r="AY60" i="12"/>
  <c r="AU60" i="12"/>
  <c r="AQ60" i="12"/>
  <c r="AM60" i="12"/>
  <c r="BJ60" i="12"/>
  <c r="BF60" i="12"/>
  <c r="BB60" i="12"/>
  <c r="AX60" i="12"/>
  <c r="AT60" i="12"/>
  <c r="AP60" i="12"/>
  <c r="BD60" i="12"/>
  <c r="AV60" i="12"/>
  <c r="AN60" i="12"/>
  <c r="BI60" i="12"/>
  <c r="BA60" i="12"/>
  <c r="AS60" i="12"/>
  <c r="AW60" i="12"/>
  <c r="BE60" i="12"/>
  <c r="BH60" i="12"/>
  <c r="AR60" i="12"/>
  <c r="AO60" i="12"/>
  <c r="AZ60" i="12"/>
  <c r="BH27" i="12"/>
  <c r="BD27" i="12"/>
  <c r="AZ27" i="12"/>
  <c r="AV27" i="12"/>
  <c r="AR27" i="12"/>
  <c r="AN27" i="12"/>
  <c r="BK27" i="12"/>
  <c r="BG27" i="12"/>
  <c r="BC27" i="12"/>
  <c r="AY27" i="12"/>
  <c r="AU27" i="12"/>
  <c r="AQ27" i="12"/>
  <c r="AM27" i="12"/>
  <c r="BE27" i="12"/>
  <c r="AW27" i="12"/>
  <c r="AO27" i="12"/>
  <c r="BI27" i="12"/>
  <c r="AS27" i="12"/>
  <c r="BF27" i="12"/>
  <c r="AP27" i="12"/>
  <c r="BJ27" i="12"/>
  <c r="BB27" i="12"/>
  <c r="AT27" i="12"/>
  <c r="BA27" i="12"/>
  <c r="AX27" i="12"/>
  <c r="BK52" i="12"/>
  <c r="BG52" i="12"/>
  <c r="BC52" i="12"/>
  <c r="AY52" i="12"/>
  <c r="AU52" i="12"/>
  <c r="AQ52" i="12"/>
  <c r="AM52" i="12"/>
  <c r="BJ52" i="12"/>
  <c r="BF52" i="12"/>
  <c r="BB52" i="12"/>
  <c r="AX52" i="12"/>
  <c r="AT52" i="12"/>
  <c r="AP52" i="12"/>
  <c r="BD52" i="12"/>
  <c r="AV52" i="12"/>
  <c r="AN52" i="12"/>
  <c r="BI52" i="12"/>
  <c r="BA52" i="12"/>
  <c r="AS52" i="12"/>
  <c r="BE52" i="12"/>
  <c r="AO52" i="12"/>
  <c r="BH52" i="12"/>
  <c r="AZ52" i="12"/>
  <c r="AW52" i="12"/>
  <c r="AR52" i="12"/>
  <c r="BH11" i="12"/>
  <c r="BD11" i="12"/>
  <c r="AZ11" i="12"/>
  <c r="AV11" i="12"/>
  <c r="AR11" i="12"/>
  <c r="AN11" i="12"/>
  <c r="BJ11" i="12"/>
  <c r="BB11" i="12"/>
  <c r="AT11" i="12"/>
  <c r="BI11" i="12"/>
  <c r="BA11" i="12"/>
  <c r="AS11" i="12"/>
  <c r="BK11" i="12"/>
  <c r="BG11" i="12"/>
  <c r="BC11" i="12"/>
  <c r="AY11" i="12"/>
  <c r="AU11" i="12"/>
  <c r="AQ11" i="12"/>
  <c r="AM11" i="12"/>
  <c r="BF11" i="12"/>
  <c r="AX11" i="12"/>
  <c r="AP11" i="12"/>
  <c r="BE11" i="12"/>
  <c r="AW11" i="12"/>
  <c r="AO11" i="12"/>
  <c r="BJ14" i="12"/>
  <c r="BF14" i="12"/>
  <c r="BB14" i="12"/>
  <c r="AX14" i="12"/>
  <c r="AT14" i="12"/>
  <c r="BI14" i="12"/>
  <c r="BE14" i="12"/>
  <c r="BA14" i="12"/>
  <c r="AW14" i="12"/>
  <c r="AS14" i="12"/>
  <c r="BG14" i="12"/>
  <c r="AY14" i="12"/>
  <c r="AQ14" i="12"/>
  <c r="AM14" i="12"/>
  <c r="BC14" i="12"/>
  <c r="AO14" i="12"/>
  <c r="AZ14" i="12"/>
  <c r="AN14" i="12"/>
  <c r="BD14" i="12"/>
  <c r="AV14" i="12"/>
  <c r="AP14" i="12"/>
  <c r="BK14" i="12"/>
  <c r="AU14" i="12"/>
  <c r="BH14" i="12"/>
  <c r="AR14" i="12"/>
  <c r="BH24" i="12"/>
  <c r="BD24" i="12"/>
  <c r="AZ24" i="12"/>
  <c r="AV24" i="12"/>
  <c r="AR24" i="12"/>
  <c r="AN24" i="12"/>
  <c r="BK24" i="12"/>
  <c r="BG24" i="12"/>
  <c r="BC24" i="12"/>
  <c r="AY24" i="12"/>
  <c r="AU24" i="12"/>
  <c r="AQ24" i="12"/>
  <c r="AM24" i="12"/>
  <c r="BJ24" i="12"/>
  <c r="BB24" i="12"/>
  <c r="AT24" i="12"/>
  <c r="BF24" i="12"/>
  <c r="AX24" i="12"/>
  <c r="AW24" i="12"/>
  <c r="BI24" i="12"/>
  <c r="BA24" i="12"/>
  <c r="AS24" i="12"/>
  <c r="AP24" i="12"/>
  <c r="BE24" i="12"/>
  <c r="AO24" i="12"/>
  <c r="BK29" i="12"/>
  <c r="BG29" i="12"/>
  <c r="BC29" i="12"/>
  <c r="AY29" i="12"/>
  <c r="AU29" i="12"/>
  <c r="AQ29" i="12"/>
  <c r="AM29" i="12"/>
  <c r="BJ29" i="12"/>
  <c r="BF29" i="12"/>
  <c r="BB29" i="12"/>
  <c r="AX29" i="12"/>
  <c r="AT29" i="12"/>
  <c r="AP29" i="12"/>
  <c r="BI29" i="12"/>
  <c r="BA29" i="12"/>
  <c r="AS29" i="12"/>
  <c r="BE29" i="12"/>
  <c r="AO29" i="12"/>
  <c r="AV29" i="12"/>
  <c r="BH29" i="12"/>
  <c r="AZ29" i="12"/>
  <c r="AR29" i="12"/>
  <c r="AW29" i="12"/>
  <c r="BD29" i="12"/>
  <c r="AN29" i="12"/>
  <c r="BH3" i="12"/>
  <c r="BD3" i="12"/>
  <c r="AZ3" i="12"/>
  <c r="AV3" i="12"/>
  <c r="AR3" i="12"/>
  <c r="AN3" i="12"/>
  <c r="BF3" i="12"/>
  <c r="AX3" i="12"/>
  <c r="AP3" i="12"/>
  <c r="AS3" i="12"/>
  <c r="BK3" i="12"/>
  <c r="BG3" i="12"/>
  <c r="BC3" i="12"/>
  <c r="AY3" i="12"/>
  <c r="AU3" i="12"/>
  <c r="AQ3" i="12"/>
  <c r="AM3" i="12"/>
  <c r="BJ3" i="12"/>
  <c r="BB3" i="12"/>
  <c r="AT3" i="12"/>
  <c r="BI3" i="12"/>
  <c r="BE3" i="12"/>
  <c r="BA3" i="12"/>
  <c r="AW3" i="12"/>
  <c r="AO3" i="12"/>
  <c r="BK6" i="12"/>
  <c r="BG6" i="12"/>
  <c r="BC6" i="12"/>
  <c r="AY6" i="12"/>
  <c r="AU6" i="12"/>
  <c r="AQ6" i="12"/>
  <c r="AM6" i="12"/>
  <c r="BE6" i="12"/>
  <c r="AW6" i="12"/>
  <c r="AO6" i="12"/>
  <c r="BH6" i="12"/>
  <c r="AZ6" i="12"/>
  <c r="AR6" i="12"/>
  <c r="BJ6" i="12"/>
  <c r="BF6" i="12"/>
  <c r="BB6" i="12"/>
  <c r="AX6" i="12"/>
  <c r="AT6" i="12"/>
  <c r="AP6" i="12"/>
  <c r="BI6" i="12"/>
  <c r="BA6" i="12"/>
  <c r="AS6" i="12"/>
  <c r="BD6" i="12"/>
  <c r="AV6" i="12"/>
  <c r="AN6" i="12"/>
  <c r="BH16" i="12"/>
  <c r="BD16" i="12"/>
  <c r="AZ16" i="12"/>
  <c r="AV16" i="12"/>
  <c r="AR16" i="12"/>
  <c r="AN16" i="12"/>
  <c r="BK16" i="12"/>
  <c r="BG16" i="12"/>
  <c r="BC16" i="12"/>
  <c r="AY16" i="12"/>
  <c r="AU16" i="12"/>
  <c r="AQ16" i="12"/>
  <c r="AM16" i="12"/>
  <c r="BJ16" i="12"/>
  <c r="BB16" i="12"/>
  <c r="AT16" i="12"/>
  <c r="BF16" i="12"/>
  <c r="AP16" i="12"/>
  <c r="BE16" i="12"/>
  <c r="AW16" i="12"/>
  <c r="BI16" i="12"/>
  <c r="BA16" i="12"/>
  <c r="AS16" i="12"/>
  <c r="AX16" i="12"/>
  <c r="AO16" i="12"/>
  <c r="BK19" i="12"/>
  <c r="BG19" i="12"/>
  <c r="BC19" i="12"/>
  <c r="AY19" i="12"/>
  <c r="AU19" i="12"/>
  <c r="AQ19" i="12"/>
  <c r="AM19" i="12"/>
  <c r="BJ19" i="12"/>
  <c r="BF19" i="12"/>
  <c r="BB19" i="12"/>
  <c r="AX19" i="12"/>
  <c r="AT19" i="12"/>
  <c r="AP19" i="12"/>
  <c r="BH19" i="12"/>
  <c r="AZ19" i="12"/>
  <c r="AR19" i="12"/>
  <c r="BD19" i="12"/>
  <c r="AN19" i="12"/>
  <c r="BI19" i="12"/>
  <c r="BA19" i="12"/>
  <c r="BE19" i="12"/>
  <c r="AW19" i="12"/>
  <c r="AO19" i="12"/>
  <c r="AV19" i="12"/>
  <c r="AS19" i="12"/>
  <c r="BK49" i="12"/>
  <c r="BG49" i="12"/>
  <c r="BC49" i="12"/>
  <c r="AY49" i="12"/>
  <c r="AU49" i="12"/>
  <c r="AQ49" i="12"/>
  <c r="AM49" i="12"/>
  <c r="BJ49" i="12"/>
  <c r="BF49" i="12"/>
  <c r="BB49" i="12"/>
  <c r="AX49" i="12"/>
  <c r="AT49" i="12"/>
  <c r="AP49" i="12"/>
  <c r="BD49" i="12"/>
  <c r="AV49" i="12"/>
  <c r="AN49" i="12"/>
  <c r="AR49" i="12"/>
  <c r="AW49" i="12"/>
  <c r="BI49" i="12"/>
  <c r="BA49" i="12"/>
  <c r="AS49" i="12"/>
  <c r="BH49" i="12"/>
  <c r="AZ49" i="12"/>
  <c r="BE49" i="12"/>
  <c r="AO49" i="12"/>
  <c r="BK15" i="12"/>
  <c r="BG15" i="12"/>
  <c r="BC15" i="12"/>
  <c r="AY15" i="12"/>
  <c r="AU15" i="12"/>
  <c r="AQ15" i="12"/>
  <c r="AM15" i="12"/>
  <c r="BJ15" i="12"/>
  <c r="BF15" i="12"/>
  <c r="BB15" i="12"/>
  <c r="AX15" i="12"/>
  <c r="AT15" i="12"/>
  <c r="AP15" i="12"/>
  <c r="BD15" i="12"/>
  <c r="AV15" i="12"/>
  <c r="AN15" i="12"/>
  <c r="BH15" i="12"/>
  <c r="AZ15" i="12"/>
  <c r="AW15" i="12"/>
  <c r="BI15" i="12"/>
  <c r="BA15" i="12"/>
  <c r="AS15" i="12"/>
  <c r="AR15" i="12"/>
  <c r="BE15" i="12"/>
  <c r="AO15" i="12"/>
  <c r="BH7" i="12"/>
  <c r="BD7" i="12"/>
  <c r="AZ7" i="12"/>
  <c r="AV7" i="12"/>
  <c r="AR7" i="12"/>
  <c r="AN7" i="12"/>
  <c r="BJ7" i="12"/>
  <c r="BB7" i="12"/>
  <c r="AT7" i="12"/>
  <c r="BI7" i="12"/>
  <c r="BA7" i="12"/>
  <c r="AS7" i="12"/>
  <c r="BK7" i="12"/>
  <c r="BG7" i="12"/>
  <c r="BC7" i="12"/>
  <c r="AY7" i="12"/>
  <c r="AU7" i="12"/>
  <c r="AQ7" i="12"/>
  <c r="AM7" i="12"/>
  <c r="BF7" i="12"/>
  <c r="AX7" i="12"/>
  <c r="AP7" i="12"/>
  <c r="BE7" i="12"/>
  <c r="AW7" i="12"/>
  <c r="AO7" i="12"/>
  <c r="BK10" i="12"/>
  <c r="BG10" i="12"/>
  <c r="BC10" i="12"/>
  <c r="AY10" i="12"/>
  <c r="AU10" i="12"/>
  <c r="AQ10" i="12"/>
  <c r="AM10" i="12"/>
  <c r="BE10" i="12"/>
  <c r="AW10" i="12"/>
  <c r="AO10" i="12"/>
  <c r="BH10" i="12"/>
  <c r="AZ10" i="12"/>
  <c r="AR10" i="12"/>
  <c r="BJ10" i="12"/>
  <c r="BF10" i="12"/>
  <c r="BB10" i="12"/>
  <c r="AX10" i="12"/>
  <c r="AT10" i="12"/>
  <c r="AP10" i="12"/>
  <c r="BI10" i="12"/>
  <c r="BA10" i="12"/>
  <c r="AS10" i="12"/>
  <c r="BD10" i="12"/>
  <c r="AV10" i="12"/>
  <c r="AN10" i="12"/>
  <c r="BK23" i="12"/>
  <c r="BG23" i="12"/>
  <c r="BC23" i="12"/>
  <c r="AY23" i="12"/>
  <c r="AU23" i="12"/>
  <c r="AQ23" i="12"/>
  <c r="AM23" i="12"/>
  <c r="BJ23" i="12"/>
  <c r="BF23" i="12"/>
  <c r="BB23" i="12"/>
  <c r="AX23" i="12"/>
  <c r="AT23" i="12"/>
  <c r="AP23" i="12"/>
  <c r="BD23" i="12"/>
  <c r="AV23" i="12"/>
  <c r="AN23" i="12"/>
  <c r="AR23" i="12"/>
  <c r="AO23" i="12"/>
  <c r="BI23" i="12"/>
  <c r="BA23" i="12"/>
  <c r="AS23" i="12"/>
  <c r="BH23" i="12"/>
  <c r="AZ23" i="12"/>
  <c r="BE23" i="12"/>
  <c r="AW23" i="12"/>
  <c r="BH34" i="12"/>
  <c r="BD34" i="12"/>
  <c r="AZ34" i="12"/>
  <c r="AV34" i="12"/>
  <c r="AR34" i="12"/>
  <c r="AN34" i="12"/>
  <c r="BK34" i="12"/>
  <c r="BG34" i="12"/>
  <c r="BC34" i="12"/>
  <c r="AY34" i="12"/>
  <c r="AU34" i="12"/>
  <c r="AQ34" i="12"/>
  <c r="AM34" i="12"/>
  <c r="BE34" i="12"/>
  <c r="AW34" i="12"/>
  <c r="AO34" i="12"/>
  <c r="BF34" i="12"/>
  <c r="AP34" i="12"/>
  <c r="BJ34" i="12"/>
  <c r="BB34" i="12"/>
  <c r="AT34" i="12"/>
  <c r="BI34" i="12"/>
  <c r="BA34" i="12"/>
  <c r="AS34" i="12"/>
  <c r="AX34" i="12"/>
  <c r="BK37" i="12"/>
  <c r="BG37" i="12"/>
  <c r="BC37" i="12"/>
  <c r="AY37" i="12"/>
  <c r="AU37" i="12"/>
  <c r="AQ37" i="12"/>
  <c r="AM37" i="12"/>
  <c r="BJ37" i="12"/>
  <c r="BF37" i="12"/>
  <c r="BB37" i="12"/>
  <c r="AX37" i="12"/>
  <c r="AT37" i="12"/>
  <c r="AP37" i="12"/>
  <c r="BI37" i="12"/>
  <c r="BA37" i="12"/>
  <c r="AS37" i="12"/>
  <c r="BE37" i="12"/>
  <c r="AO37" i="12"/>
  <c r="AV37" i="12"/>
  <c r="BH37" i="12"/>
  <c r="AZ37" i="12"/>
  <c r="AR37" i="12"/>
  <c r="AW37" i="12"/>
  <c r="BD37" i="12"/>
  <c r="AN37" i="12"/>
  <c r="BH20" i="12"/>
  <c r="I28" i="12"/>
  <c r="J28" i="12" s="1"/>
  <c r="AR33" i="12"/>
  <c r="I35" i="12"/>
  <c r="J35" i="12" s="1"/>
  <c r="AR41" i="12"/>
  <c r="AV46" i="12"/>
  <c r="AN46" i="12"/>
  <c r="AQ46" i="12"/>
  <c r="I17" i="12"/>
  <c r="J17" i="12" s="1"/>
  <c r="BB20" i="12"/>
  <c r="I25" i="12"/>
  <c r="J25" i="12" s="1"/>
  <c r="BA33" i="12"/>
  <c r="BI33" i="12"/>
  <c r="AS41" i="12"/>
  <c r="BB46" i="12"/>
  <c r="I62" i="12"/>
  <c r="J62" i="12" s="1"/>
  <c r="BK76" i="12"/>
  <c r="BG76" i="12"/>
  <c r="BC76" i="12"/>
  <c r="AY76" i="12"/>
  <c r="AU76" i="12"/>
  <c r="AQ76" i="12"/>
  <c r="AM76" i="12"/>
  <c r="BJ76" i="12"/>
  <c r="BF76" i="12"/>
  <c r="BB76" i="12"/>
  <c r="AX76" i="12"/>
  <c r="AT76" i="12"/>
  <c r="AP76" i="12"/>
  <c r="BD76" i="12"/>
  <c r="AV76" i="12"/>
  <c r="AN76" i="12"/>
  <c r="BI76" i="12"/>
  <c r="BA76" i="12"/>
  <c r="AS76" i="12"/>
  <c r="AZ76" i="12"/>
  <c r="AW76" i="12"/>
  <c r="I4" i="12"/>
  <c r="J4" i="12" s="1"/>
  <c r="J5" i="12"/>
  <c r="I8" i="12"/>
  <c r="J8" i="12" s="1"/>
  <c r="J9" i="12"/>
  <c r="I12" i="12"/>
  <c r="J12" i="12" s="1"/>
  <c r="J13" i="12"/>
  <c r="I31" i="12"/>
  <c r="J31" i="12" s="1"/>
  <c r="AN33" i="12"/>
  <c r="AV33" i="12"/>
  <c r="AP38" i="12"/>
  <c r="AX38" i="12"/>
  <c r="I39" i="12"/>
  <c r="J39" i="12" s="1"/>
  <c r="I40" i="12"/>
  <c r="J40" i="12" s="1"/>
  <c r="AN41" i="12"/>
  <c r="AV41" i="12"/>
  <c r="BE46" i="12"/>
  <c r="J48" i="12"/>
  <c r="BH53" i="12"/>
  <c r="BD53" i="12"/>
  <c r="AZ53" i="12"/>
  <c r="AV53" i="12"/>
  <c r="AR53" i="12"/>
  <c r="AN53" i="12"/>
  <c r="BK53" i="12"/>
  <c r="BG53" i="12"/>
  <c r="BC53" i="12"/>
  <c r="AY53" i="12"/>
  <c r="AU53" i="12"/>
  <c r="AQ53" i="12"/>
  <c r="AM53" i="12"/>
  <c r="BJ53" i="12"/>
  <c r="BB53" i="12"/>
  <c r="AT53" i="12"/>
  <c r="BI53" i="12"/>
  <c r="BA53" i="12"/>
  <c r="AS53" i="12"/>
  <c r="AW53" i="12"/>
  <c r="AO61" i="12"/>
  <c r="I63" i="12"/>
  <c r="J63" i="12" s="1"/>
  <c r="BH76" i="12"/>
  <c r="I78" i="12"/>
  <c r="J78" i="12" s="1"/>
  <c r="BH98" i="12"/>
  <c r="BD98" i="12"/>
  <c r="AZ98" i="12"/>
  <c r="AV98" i="12"/>
  <c r="AR98" i="12"/>
  <c r="AN98" i="12"/>
  <c r="BK98" i="12"/>
  <c r="BG98" i="12"/>
  <c r="BC98" i="12"/>
  <c r="AY98" i="12"/>
  <c r="AU98" i="12"/>
  <c r="AQ98" i="12"/>
  <c r="AM98" i="12"/>
  <c r="BJ98" i="12"/>
  <c r="BF98" i="12"/>
  <c r="BB98" i="12"/>
  <c r="AX98" i="12"/>
  <c r="AT98" i="12"/>
  <c r="AP98" i="12"/>
  <c r="BE98" i="12"/>
  <c r="AO98" i="12"/>
  <c r="BA98" i="12"/>
  <c r="BI98" i="12"/>
  <c r="AS98" i="12"/>
  <c r="BQ131" i="12"/>
  <c r="J18" i="12"/>
  <c r="BK33" i="12"/>
  <c r="BG33" i="12"/>
  <c r="BC33" i="12"/>
  <c r="AY33" i="12"/>
  <c r="AU33" i="12"/>
  <c r="AQ33" i="12"/>
  <c r="AM33" i="12"/>
  <c r="BJ33" i="12"/>
  <c r="BF33" i="12"/>
  <c r="BB33" i="12"/>
  <c r="AX33" i="12"/>
  <c r="AT33" i="12"/>
  <c r="AP33" i="12"/>
  <c r="AZ33" i="12"/>
  <c r="BH33" i="12"/>
  <c r="BK41" i="12"/>
  <c r="BG41" i="12"/>
  <c r="BC41" i="12"/>
  <c r="AY41" i="12"/>
  <c r="AU41" i="12"/>
  <c r="AQ41" i="12"/>
  <c r="AM41" i="12"/>
  <c r="BJ41" i="12"/>
  <c r="BF41" i="12"/>
  <c r="BB41" i="12"/>
  <c r="AX41" i="12"/>
  <c r="AT41" i="12"/>
  <c r="AP41" i="12"/>
  <c r="AZ41" i="12"/>
  <c r="BH41" i="12"/>
  <c r="AS46" i="12"/>
  <c r="BH61" i="12"/>
  <c r="BD61" i="12"/>
  <c r="AZ61" i="12"/>
  <c r="AV61" i="12"/>
  <c r="AR61" i="12"/>
  <c r="AN61" i="12"/>
  <c r="BK61" i="12"/>
  <c r="BG61" i="12"/>
  <c r="BC61" i="12"/>
  <c r="AY61" i="12"/>
  <c r="AU61" i="12"/>
  <c r="AQ61" i="12"/>
  <c r="AM61" i="12"/>
  <c r="BJ61" i="12"/>
  <c r="BB61" i="12"/>
  <c r="AT61" i="12"/>
  <c r="BI61" i="12"/>
  <c r="BA61" i="12"/>
  <c r="AS61" i="12"/>
  <c r="AW61" i="12"/>
  <c r="I70" i="12"/>
  <c r="J70" i="12" s="1"/>
  <c r="I26" i="12"/>
  <c r="J26" i="12" s="1"/>
  <c r="J32" i="12"/>
  <c r="AS33" i="12"/>
  <c r="BA41" i="12"/>
  <c r="BI41" i="12"/>
  <c r="I43" i="12"/>
  <c r="J43" i="12" s="1"/>
  <c r="I44" i="12"/>
  <c r="J44" i="12" s="1"/>
  <c r="AX61" i="12"/>
  <c r="I71" i="12"/>
  <c r="J71" i="12" s="1"/>
  <c r="BE76" i="12"/>
  <c r="I21" i="12"/>
  <c r="J21" i="12" s="1"/>
  <c r="I22" i="12"/>
  <c r="J22" i="12" s="1"/>
  <c r="AZ30" i="12"/>
  <c r="AR30" i="12"/>
  <c r="AN30" i="12"/>
  <c r="AU30" i="12"/>
  <c r="AM30" i="12"/>
  <c r="AS30" i="12"/>
  <c r="AO33" i="12"/>
  <c r="AW33" i="12"/>
  <c r="BE33" i="12"/>
  <c r="J36" i="12"/>
  <c r="BH38" i="12"/>
  <c r="BD38" i="12"/>
  <c r="AZ38" i="12"/>
  <c r="AV38" i="12"/>
  <c r="AR38" i="12"/>
  <c r="AN38" i="12"/>
  <c r="BK38" i="12"/>
  <c r="BG38" i="12"/>
  <c r="BC38" i="12"/>
  <c r="AY38" i="12"/>
  <c r="AU38" i="12"/>
  <c r="AQ38" i="12"/>
  <c r="AM38" i="12"/>
  <c r="AS38" i="12"/>
  <c r="BA38" i="12"/>
  <c r="BI38" i="12"/>
  <c r="AO41" i="12"/>
  <c r="AW41" i="12"/>
  <c r="BE41" i="12"/>
  <c r="AX46" i="12"/>
  <c r="I47" i="12"/>
  <c r="J47" i="12" s="1"/>
  <c r="AX53" i="12"/>
  <c r="I54" i="12"/>
  <c r="J54" i="12" s="1"/>
  <c r="J55" i="12"/>
  <c r="AP61" i="12"/>
  <c r="BF61" i="12"/>
  <c r="BK68" i="12"/>
  <c r="BG68" i="12"/>
  <c r="BC68" i="12"/>
  <c r="AY68" i="12"/>
  <c r="AU68" i="12"/>
  <c r="AQ68" i="12"/>
  <c r="AM68" i="12"/>
  <c r="BJ68" i="12"/>
  <c r="BF68" i="12"/>
  <c r="BB68" i="12"/>
  <c r="AX68" i="12"/>
  <c r="AT68" i="12"/>
  <c r="AP68" i="12"/>
  <c r="BD68" i="12"/>
  <c r="AV68" i="12"/>
  <c r="AN68" i="12"/>
  <c r="BI68" i="12"/>
  <c r="BA68" i="12"/>
  <c r="AS68" i="12"/>
  <c r="AZ68" i="12"/>
  <c r="AW68" i="12"/>
  <c r="BE68" i="12"/>
  <c r="AO76" i="12"/>
  <c r="I79" i="12"/>
  <c r="J79" i="12" s="1"/>
  <c r="J85" i="12"/>
  <c r="I96" i="12"/>
  <c r="J96" i="12" s="1"/>
  <c r="J51" i="12"/>
  <c r="J59" i="12"/>
  <c r="AS64" i="12"/>
  <c r="AV65" i="12"/>
  <c r="AP69" i="12"/>
  <c r="AS72" i="12"/>
  <c r="BH73" i="12"/>
  <c r="BD73" i="12"/>
  <c r="AZ73" i="12"/>
  <c r="AV73" i="12"/>
  <c r="AR73" i="12"/>
  <c r="AN73" i="12"/>
  <c r="BK73" i="12"/>
  <c r="BG73" i="12"/>
  <c r="BC73" i="12"/>
  <c r="AY73" i="12"/>
  <c r="AU73" i="12"/>
  <c r="AQ73" i="12"/>
  <c r="AM73" i="12"/>
  <c r="BF73" i="12"/>
  <c r="AX73" i="12"/>
  <c r="AP73" i="12"/>
  <c r="BE73" i="12"/>
  <c r="AW73" i="12"/>
  <c r="AO73" i="12"/>
  <c r="BA73" i="12"/>
  <c r="AP77" i="12"/>
  <c r="I81" i="12"/>
  <c r="J81" i="12" s="1"/>
  <c r="BK82" i="12"/>
  <c r="BG82" i="12"/>
  <c r="BC82" i="12"/>
  <c r="AY82" i="12"/>
  <c r="AU82" i="12"/>
  <c r="AQ82" i="12"/>
  <c r="AM82" i="12"/>
  <c r="BJ82" i="12"/>
  <c r="BF82" i="12"/>
  <c r="BB82" i="12"/>
  <c r="AX82" i="12"/>
  <c r="AT82" i="12"/>
  <c r="AP82" i="12"/>
  <c r="BE82" i="12"/>
  <c r="AW82" i="12"/>
  <c r="AO82" i="12"/>
  <c r="BD82" i="12"/>
  <c r="AV82" i="12"/>
  <c r="AN82" i="12"/>
  <c r="BI82" i="12"/>
  <c r="AS82" i="12"/>
  <c r="BH82" i="12"/>
  <c r="AR82" i="12"/>
  <c r="BI95" i="12"/>
  <c r="BE95" i="12"/>
  <c r="BA95" i="12"/>
  <c r="AW95" i="12"/>
  <c r="AS95" i="12"/>
  <c r="AO95" i="12"/>
  <c r="BH95" i="12"/>
  <c r="BD95" i="12"/>
  <c r="AZ95" i="12"/>
  <c r="AV95" i="12"/>
  <c r="AR95" i="12"/>
  <c r="AN95" i="12"/>
  <c r="BK95" i="12"/>
  <c r="BG95" i="12"/>
  <c r="BC95" i="12"/>
  <c r="AY95" i="12"/>
  <c r="AU95" i="12"/>
  <c r="AQ95" i="12"/>
  <c r="AM95" i="12"/>
  <c r="BF95" i="12"/>
  <c r="AP95" i="12"/>
  <c r="BB95" i="12"/>
  <c r="AX95" i="12"/>
  <c r="AT95" i="12"/>
  <c r="I58" i="12"/>
  <c r="J58" i="12" s="1"/>
  <c r="BK64" i="12"/>
  <c r="BG64" i="12"/>
  <c r="BC64" i="12"/>
  <c r="AY64" i="12"/>
  <c r="AU64" i="12"/>
  <c r="AQ64" i="12"/>
  <c r="AM64" i="12"/>
  <c r="BJ64" i="12"/>
  <c r="BF64" i="12"/>
  <c r="BB64" i="12"/>
  <c r="AX64" i="12"/>
  <c r="AT64" i="12"/>
  <c r="AP64" i="12"/>
  <c r="BH64" i="12"/>
  <c r="AZ64" i="12"/>
  <c r="AR64" i="12"/>
  <c r="BE64" i="12"/>
  <c r="AW64" i="12"/>
  <c r="AO64" i="12"/>
  <c r="AV64" i="12"/>
  <c r="BH69" i="12"/>
  <c r="BD69" i="12"/>
  <c r="AZ69" i="12"/>
  <c r="AV69" i="12"/>
  <c r="AR69" i="12"/>
  <c r="AN69" i="12"/>
  <c r="BK69" i="12"/>
  <c r="BG69" i="12"/>
  <c r="BC69" i="12"/>
  <c r="AY69" i="12"/>
  <c r="AU69" i="12"/>
  <c r="AQ69" i="12"/>
  <c r="AM69" i="12"/>
  <c r="BJ69" i="12"/>
  <c r="BB69" i="12"/>
  <c r="AT69" i="12"/>
  <c r="BI69" i="12"/>
  <c r="BA69" i="12"/>
  <c r="AS69" i="12"/>
  <c r="AW69" i="12"/>
  <c r="BK72" i="12"/>
  <c r="BG72" i="12"/>
  <c r="BC72" i="12"/>
  <c r="AY72" i="12"/>
  <c r="AU72" i="12"/>
  <c r="AQ72" i="12"/>
  <c r="AM72" i="12"/>
  <c r="BJ72" i="12"/>
  <c r="BF72" i="12"/>
  <c r="BB72" i="12"/>
  <c r="AX72" i="12"/>
  <c r="AT72" i="12"/>
  <c r="AP72" i="12"/>
  <c r="BH72" i="12"/>
  <c r="AZ72" i="12"/>
  <c r="AR72" i="12"/>
  <c r="BE72" i="12"/>
  <c r="AW72" i="12"/>
  <c r="AO72" i="12"/>
  <c r="AV72" i="12"/>
  <c r="BB73" i="12"/>
  <c r="BH77" i="12"/>
  <c r="BD77" i="12"/>
  <c r="AZ77" i="12"/>
  <c r="AV77" i="12"/>
  <c r="AR77" i="12"/>
  <c r="AN77" i="12"/>
  <c r="BK77" i="12"/>
  <c r="BG77" i="12"/>
  <c r="BC77" i="12"/>
  <c r="AY77" i="12"/>
  <c r="AU77" i="12"/>
  <c r="AQ77" i="12"/>
  <c r="AM77" i="12"/>
  <c r="BJ77" i="12"/>
  <c r="BB77" i="12"/>
  <c r="AT77" i="12"/>
  <c r="BI77" i="12"/>
  <c r="BA77" i="12"/>
  <c r="AS77" i="12"/>
  <c r="AW77" i="12"/>
  <c r="BI80" i="12"/>
  <c r="BE80" i="12"/>
  <c r="BH80" i="12"/>
  <c r="BJ80" i="12"/>
  <c r="BC80" i="12"/>
  <c r="AY80" i="12"/>
  <c r="AU80" i="12"/>
  <c r="AQ80" i="12"/>
  <c r="AM80" i="12"/>
  <c r="BG80" i="12"/>
  <c r="BB80" i="12"/>
  <c r="AX80" i="12"/>
  <c r="AT80" i="12"/>
  <c r="AP80" i="12"/>
  <c r="BK80" i="12"/>
  <c r="AZ80" i="12"/>
  <c r="AR80" i="12"/>
  <c r="BF80" i="12"/>
  <c r="AW80" i="12"/>
  <c r="AO80" i="12"/>
  <c r="AV80" i="12"/>
  <c r="BI87" i="12"/>
  <c r="BE87" i="12"/>
  <c r="BA87" i="12"/>
  <c r="AW87" i="12"/>
  <c r="AS87" i="12"/>
  <c r="AO87" i="12"/>
  <c r="BH87" i="12"/>
  <c r="BD87" i="12"/>
  <c r="AZ87" i="12"/>
  <c r="AV87" i="12"/>
  <c r="AR87" i="12"/>
  <c r="AN87" i="12"/>
  <c r="BK87" i="12"/>
  <c r="BG87" i="12"/>
  <c r="BC87" i="12"/>
  <c r="AY87" i="12"/>
  <c r="AU87" i="12"/>
  <c r="AQ87" i="12"/>
  <c r="AM87" i="12"/>
  <c r="BF87" i="12"/>
  <c r="AP87" i="12"/>
  <c r="BB87" i="12"/>
  <c r="BJ87" i="12"/>
  <c r="J93" i="12"/>
  <c r="I66" i="12"/>
  <c r="J66" i="12" s="1"/>
  <c r="I67" i="12"/>
  <c r="J67" i="12" s="1"/>
  <c r="I74" i="12"/>
  <c r="J74" i="12" s="1"/>
  <c r="I75" i="12"/>
  <c r="J75" i="12" s="1"/>
  <c r="I88" i="12"/>
  <c r="J88" i="12" s="1"/>
  <c r="BI83" i="12"/>
  <c r="BH83" i="12"/>
  <c r="BD83" i="12"/>
  <c r="AZ83" i="12"/>
  <c r="AV83" i="12"/>
  <c r="AR83" i="12"/>
  <c r="AN83" i="12"/>
  <c r="BK83" i="12"/>
  <c r="BG83" i="12"/>
  <c r="BC83" i="12"/>
  <c r="AY83" i="12"/>
  <c r="AU83" i="12"/>
  <c r="AQ83" i="12"/>
  <c r="AM83" i="12"/>
  <c r="AS83" i="12"/>
  <c r="BA83" i="12"/>
  <c r="BJ83" i="12"/>
  <c r="BK89" i="12"/>
  <c r="AW89" i="12"/>
  <c r="AT91" i="12"/>
  <c r="J97" i="12"/>
  <c r="BI99" i="12"/>
  <c r="BE99" i="12"/>
  <c r="BA99" i="12"/>
  <c r="AW99" i="12"/>
  <c r="AS99" i="12"/>
  <c r="AO99" i="12"/>
  <c r="BH99" i="12"/>
  <c r="BD99" i="12"/>
  <c r="AZ99" i="12"/>
  <c r="AV99" i="12"/>
  <c r="AR99" i="12"/>
  <c r="AN99" i="12"/>
  <c r="BK99" i="12"/>
  <c r="BG99" i="12"/>
  <c r="BC99" i="12"/>
  <c r="AY99" i="12"/>
  <c r="AU99" i="12"/>
  <c r="AQ99" i="12"/>
  <c r="AM99" i="12"/>
  <c r="AT99" i="12"/>
  <c r="BJ99" i="12"/>
  <c r="AT83" i="12"/>
  <c r="BB83" i="12"/>
  <c r="I84" i="12"/>
  <c r="J84" i="12" s="1"/>
  <c r="AV89" i="12"/>
  <c r="BI91" i="12"/>
  <c r="BE91" i="12"/>
  <c r="BA91" i="12"/>
  <c r="AW91" i="12"/>
  <c r="AS91" i="12"/>
  <c r="AO91" i="12"/>
  <c r="BH91" i="12"/>
  <c r="BD91" i="12"/>
  <c r="AZ91" i="12"/>
  <c r="AV91" i="12"/>
  <c r="AR91" i="12"/>
  <c r="AN91" i="12"/>
  <c r="BK91" i="12"/>
  <c r="BG91" i="12"/>
  <c r="BC91" i="12"/>
  <c r="AY91" i="12"/>
  <c r="AU91" i="12"/>
  <c r="AQ91" i="12"/>
  <c r="AM91" i="12"/>
  <c r="AX91" i="12"/>
  <c r="I92" i="12"/>
  <c r="J92" i="12" s="1"/>
  <c r="AX99" i="12"/>
  <c r="I100" i="12"/>
  <c r="J100" i="12" s="1"/>
  <c r="BH103" i="12"/>
  <c r="BD103" i="12"/>
  <c r="AZ103" i="12"/>
  <c r="AV103" i="12"/>
  <c r="AR103" i="12"/>
  <c r="AN103" i="12"/>
  <c r="BK103" i="12"/>
  <c r="BG103" i="12"/>
  <c r="BC103" i="12"/>
  <c r="AY103" i="12"/>
  <c r="AU103" i="12"/>
  <c r="AQ103" i="12"/>
  <c r="AM103" i="12"/>
  <c r="BJ103" i="12"/>
  <c r="BF103" i="12"/>
  <c r="BB103" i="12"/>
  <c r="AX103" i="12"/>
  <c r="AT103" i="12"/>
  <c r="AP103" i="12"/>
  <c r="BI103" i="12"/>
  <c r="AS103" i="12"/>
  <c r="BE103" i="12"/>
  <c r="AO103" i="12"/>
  <c r="BA103" i="12"/>
  <c r="BB99" i="12"/>
  <c r="I102" i="12"/>
  <c r="J102" i="12" s="1"/>
  <c r="BH111" i="12"/>
  <c r="BD111" i="12"/>
  <c r="BK111" i="12"/>
  <c r="BG111" i="12"/>
  <c r="BC111" i="12"/>
  <c r="BF111" i="12"/>
  <c r="AZ111" i="12"/>
  <c r="AV111" i="12"/>
  <c r="AR111" i="12"/>
  <c r="AN111" i="12"/>
  <c r="BE111" i="12"/>
  <c r="AY111" i="12"/>
  <c r="AU111" i="12"/>
  <c r="AQ111" i="12"/>
  <c r="AM111" i="12"/>
  <c r="BJ111" i="12"/>
  <c r="BB111" i="12"/>
  <c r="AX111" i="12"/>
  <c r="AT111" i="12"/>
  <c r="AP111" i="12"/>
  <c r="BI111" i="12"/>
  <c r="AO111" i="12"/>
  <c r="BA111" i="12"/>
  <c r="AW111" i="12"/>
  <c r="I101" i="12"/>
  <c r="J101" i="12" s="1"/>
  <c r="BI104" i="12"/>
  <c r="BE104" i="12"/>
  <c r="BA104" i="12"/>
  <c r="AW104" i="12"/>
  <c r="AS104" i="12"/>
  <c r="AO104" i="12"/>
  <c r="BH104" i="12"/>
  <c r="BD104" i="12"/>
  <c r="AZ104" i="12"/>
  <c r="AV104" i="12"/>
  <c r="AR104" i="12"/>
  <c r="AN104" i="12"/>
  <c r="BK104" i="12"/>
  <c r="BG104" i="12"/>
  <c r="BC104" i="12"/>
  <c r="AY104" i="12"/>
  <c r="AU104" i="12"/>
  <c r="AQ104" i="12"/>
  <c r="AM104" i="12"/>
  <c r="AX104" i="12"/>
  <c r="I105" i="12"/>
  <c r="J105" i="12" s="1"/>
  <c r="AS107" i="12"/>
  <c r="I109" i="12"/>
  <c r="J109" i="12" s="1"/>
  <c r="I116" i="12"/>
  <c r="J116" i="12" s="1"/>
  <c r="BB104" i="12"/>
  <c r="BE106" i="12"/>
  <c r="BH107" i="12"/>
  <c r="BD107" i="12"/>
  <c r="AZ107" i="12"/>
  <c r="AV107" i="12"/>
  <c r="AR107" i="12"/>
  <c r="AN107" i="12"/>
  <c r="BK107" i="12"/>
  <c r="BG107" i="12"/>
  <c r="BC107" i="12"/>
  <c r="AY107" i="12"/>
  <c r="AU107" i="12"/>
  <c r="AQ107" i="12"/>
  <c r="AM107" i="12"/>
  <c r="BJ107" i="12"/>
  <c r="BF107" i="12"/>
  <c r="BB107" i="12"/>
  <c r="AX107" i="12"/>
  <c r="AT107" i="12"/>
  <c r="AP107" i="12"/>
  <c r="AW107" i="12"/>
  <c r="AU110" i="12"/>
  <c r="BK128" i="12"/>
  <c r="BG128" i="12"/>
  <c r="AM128" i="12"/>
  <c r="BF128" i="12"/>
  <c r="BB128" i="12"/>
  <c r="BE128" i="12"/>
  <c r="AW128" i="12"/>
  <c r="AS128" i="12"/>
  <c r="AV128" i="12"/>
  <c r="AP104" i="12"/>
  <c r="BF104" i="12"/>
  <c r="BA107" i="12"/>
  <c r="AQ108" i="12"/>
  <c r="AU108" i="12"/>
  <c r="BK108" i="12"/>
  <c r="AO114" i="12"/>
  <c r="AR117" i="12"/>
  <c r="I120" i="12"/>
  <c r="J120" i="12" s="1"/>
  <c r="AN108" i="12"/>
  <c r="BD108" i="12"/>
  <c r="BK117" i="12"/>
  <c r="BG117" i="12"/>
  <c r="BC117" i="12"/>
  <c r="AY117" i="12"/>
  <c r="AU117" i="12"/>
  <c r="AQ117" i="12"/>
  <c r="AM117" i="12"/>
  <c r="BJ117" i="12"/>
  <c r="BF117" i="12"/>
  <c r="BB117" i="12"/>
  <c r="AX117" i="12"/>
  <c r="AT117" i="12"/>
  <c r="AP117" i="12"/>
  <c r="BI117" i="12"/>
  <c r="BE117" i="12"/>
  <c r="BA117" i="12"/>
  <c r="AW117" i="12"/>
  <c r="AS117" i="12"/>
  <c r="AO117" i="12"/>
  <c r="AV117" i="12"/>
  <c r="BH121" i="12"/>
  <c r="BD121" i="12"/>
  <c r="BK121" i="12"/>
  <c r="BG121" i="12"/>
  <c r="BC121" i="12"/>
  <c r="AY121" i="12"/>
  <c r="AU121" i="12"/>
  <c r="AQ121" i="12"/>
  <c r="AM121" i="12"/>
  <c r="BJ121" i="12"/>
  <c r="BF121" i="12"/>
  <c r="BB121" i="12"/>
  <c r="AX121" i="12"/>
  <c r="AT121" i="12"/>
  <c r="AP121" i="12"/>
  <c r="BI121" i="12"/>
  <c r="AW121" i="12"/>
  <c r="AO121" i="12"/>
  <c r="BE121" i="12"/>
  <c r="AV121" i="12"/>
  <c r="AN121" i="12"/>
  <c r="BA121" i="12"/>
  <c r="AS121" i="12"/>
  <c r="BA108" i="12"/>
  <c r="I112" i="12"/>
  <c r="J112" i="12" s="1"/>
  <c r="J113" i="12"/>
  <c r="BH114" i="12"/>
  <c r="BD114" i="12"/>
  <c r="AZ114" i="12"/>
  <c r="AV114" i="12"/>
  <c r="AR114" i="12"/>
  <c r="AN114" i="12"/>
  <c r="BK114" i="12"/>
  <c r="BG114" i="12"/>
  <c r="BC114" i="12"/>
  <c r="AY114" i="12"/>
  <c r="AU114" i="12"/>
  <c r="AQ114" i="12"/>
  <c r="AM114" i="12"/>
  <c r="BJ114" i="12"/>
  <c r="BF114" i="12"/>
  <c r="BB114" i="12"/>
  <c r="AX114" i="12"/>
  <c r="AT114" i="12"/>
  <c r="AP114" i="12"/>
  <c r="AW114" i="12"/>
  <c r="AZ117" i="12"/>
  <c r="BI122" i="12"/>
  <c r="BE122" i="12"/>
  <c r="BA122" i="12"/>
  <c r="AW122" i="12"/>
  <c r="AS122" i="12"/>
  <c r="AO122" i="12"/>
  <c r="BH122" i="12"/>
  <c r="BD122" i="12"/>
  <c r="AZ122" i="12"/>
  <c r="AV122" i="12"/>
  <c r="AR122" i="12"/>
  <c r="AN122" i="12"/>
  <c r="BK122" i="12"/>
  <c r="BG122" i="12"/>
  <c r="BC122" i="12"/>
  <c r="AY122" i="12"/>
  <c r="AU122" i="12"/>
  <c r="AQ122" i="12"/>
  <c r="AM122" i="12"/>
  <c r="AX122" i="12"/>
  <c r="I123" i="12"/>
  <c r="J123" i="12" s="1"/>
  <c r="AS125" i="12"/>
  <c r="BI130" i="12"/>
  <c r="BE130" i="12"/>
  <c r="BA130" i="12"/>
  <c r="AW130" i="12"/>
  <c r="AS130" i="12"/>
  <c r="AO130" i="12"/>
  <c r="BH130" i="12"/>
  <c r="BD130" i="12"/>
  <c r="AZ130" i="12"/>
  <c r="AV130" i="12"/>
  <c r="AR130" i="12"/>
  <c r="AN130" i="12"/>
  <c r="BK130" i="12"/>
  <c r="BG130" i="12"/>
  <c r="BC130" i="12"/>
  <c r="AY130" i="12"/>
  <c r="AU130" i="12"/>
  <c r="AQ130" i="12"/>
  <c r="AM130" i="12"/>
  <c r="AX130" i="12"/>
  <c r="I115" i="12"/>
  <c r="J115" i="12" s="1"/>
  <c r="I119" i="12"/>
  <c r="J119" i="12" s="1"/>
  <c r="BB122" i="12"/>
  <c r="BH125" i="12"/>
  <c r="BD125" i="12"/>
  <c r="AZ125" i="12"/>
  <c r="AV125" i="12"/>
  <c r="AR125" i="12"/>
  <c r="AN125" i="12"/>
  <c r="BK125" i="12"/>
  <c r="BG125" i="12"/>
  <c r="BC125" i="12"/>
  <c r="AY125" i="12"/>
  <c r="AU125" i="12"/>
  <c r="AQ125" i="12"/>
  <c r="AM125" i="12"/>
  <c r="BJ125" i="12"/>
  <c r="BF125" i="12"/>
  <c r="BB125" i="12"/>
  <c r="AX125" i="12"/>
  <c r="AT125" i="12"/>
  <c r="AP125" i="12"/>
  <c r="AW125" i="12"/>
  <c r="BB130" i="12"/>
  <c r="AP122" i="12"/>
  <c r="BF122" i="12"/>
  <c r="BA125" i="12"/>
  <c r="BI126" i="12"/>
  <c r="BE126" i="12"/>
  <c r="BA126" i="12"/>
  <c r="AW126" i="12"/>
  <c r="AS126" i="12"/>
  <c r="AO126" i="12"/>
  <c r="BH126" i="12"/>
  <c r="BD126" i="12"/>
  <c r="AZ126" i="12"/>
  <c r="AV126" i="12"/>
  <c r="AR126" i="12"/>
  <c r="AN126" i="12"/>
  <c r="BK126" i="12"/>
  <c r="BG126" i="12"/>
  <c r="BC126" i="12"/>
  <c r="AY126" i="12"/>
  <c r="AU126" i="12"/>
  <c r="AQ126" i="12"/>
  <c r="AM126" i="12"/>
  <c r="AX126" i="12"/>
  <c r="I127" i="12"/>
  <c r="J127" i="12" s="1"/>
  <c r="AP130" i="12"/>
  <c r="BF130" i="12"/>
  <c r="BN37" i="12" l="1"/>
  <c r="BH110" i="12"/>
  <c r="BA65" i="12"/>
  <c r="BD65" i="12"/>
  <c r="AQ30" i="12"/>
  <c r="AV30" i="12"/>
  <c r="BN36" i="12"/>
  <c r="AX30" i="12"/>
  <c r="AO65" i="12"/>
  <c r="BI110" i="12"/>
  <c r="AW65" i="12"/>
  <c r="AY30" i="12"/>
  <c r="BD30" i="12"/>
  <c r="BE110" i="12"/>
  <c r="AQ65" i="12"/>
  <c r="AP110" i="12"/>
  <c r="BC30" i="12"/>
  <c r="AM110" i="12"/>
  <c r="AU65" i="12"/>
  <c r="BI30" i="12"/>
  <c r="BG30" i="12"/>
  <c r="BN109" i="12"/>
  <c r="BN42" i="12"/>
  <c r="AZ65" i="12"/>
  <c r="BH30" i="12"/>
  <c r="AQ110" i="12"/>
  <c r="AY65" i="12"/>
  <c r="BA30" i="12"/>
  <c r="BK30" i="12"/>
  <c r="BN20" i="12"/>
  <c r="BN44" i="12"/>
  <c r="BN58" i="12"/>
  <c r="BN81" i="12"/>
  <c r="BF108" i="12"/>
  <c r="BN84" i="12"/>
  <c r="BN41" i="12"/>
  <c r="BN105" i="12"/>
  <c r="AM108" i="12"/>
  <c r="BC57" i="12"/>
  <c r="BI108" i="12"/>
  <c r="BN76" i="12"/>
  <c r="BN93" i="12"/>
  <c r="BN90" i="12"/>
  <c r="BN124" i="12"/>
  <c r="BN4" i="12"/>
  <c r="BN100" i="12"/>
  <c r="BN73" i="12"/>
  <c r="BE108" i="12"/>
  <c r="BH108" i="12"/>
  <c r="AS118" i="12"/>
  <c r="BN101" i="12"/>
  <c r="BN85" i="12"/>
  <c r="AW108" i="12"/>
  <c r="AZ108" i="12"/>
  <c r="BG108" i="12"/>
  <c r="AR118" i="12"/>
  <c r="BA89" i="12"/>
  <c r="BQ133" i="12"/>
  <c r="BP131" i="12"/>
  <c r="BO131" i="12" s="1"/>
  <c r="BI20" i="12"/>
  <c r="AP108" i="12"/>
  <c r="BN129" i="12"/>
  <c r="BN116" i="12"/>
  <c r="BN89" i="12"/>
  <c r="BN57" i="12"/>
  <c r="AM118" i="12"/>
  <c r="AS108" i="12"/>
  <c r="AV108" i="12"/>
  <c r="BC108" i="12"/>
  <c r="BF89" i="12"/>
  <c r="AM56" i="12"/>
  <c r="BC20" i="12"/>
  <c r="AT108" i="12"/>
  <c r="AO108" i="12"/>
  <c r="AR108" i="12"/>
  <c r="AY108" i="12"/>
  <c r="BJ89" i="12"/>
  <c r="BJ20" i="12"/>
  <c r="BG20" i="12"/>
  <c r="BN53" i="12"/>
  <c r="BN12" i="12"/>
  <c r="BN121" i="12"/>
  <c r="BN108" i="12"/>
  <c r="BN68" i="12"/>
  <c r="BI118" i="12"/>
  <c r="AU118" i="12"/>
  <c r="BE89" i="12"/>
  <c r="BA20" i="12"/>
  <c r="AY118" i="12"/>
  <c r="BE65" i="12"/>
  <c r="BC65" i="12"/>
  <c r="BH65" i="12"/>
  <c r="BB57" i="12"/>
  <c r="BE20" i="12"/>
  <c r="AS20" i="12"/>
  <c r="AN20" i="12"/>
  <c r="BD56" i="12"/>
  <c r="AZ57" i="12"/>
  <c r="AM89" i="12"/>
  <c r="AT118" i="12"/>
  <c r="BD118" i="12"/>
  <c r="AY110" i="12"/>
  <c r="BI89" i="12"/>
  <c r="AQ89" i="12"/>
  <c r="AX118" i="12"/>
  <c r="BC118" i="12"/>
  <c r="BH118" i="12"/>
  <c r="AO110" i="12"/>
  <c r="AX110" i="12"/>
  <c r="BC110" i="12"/>
  <c r="BH89" i="12"/>
  <c r="AP89" i="12"/>
  <c r="AU89" i="12"/>
  <c r="AP65" i="12"/>
  <c r="BG65" i="12"/>
  <c r="BF20" i="12"/>
  <c r="AW20" i="12"/>
  <c r="AM20" i="12"/>
  <c r="AR20" i="12"/>
  <c r="AQ118" i="12"/>
  <c r="AZ118" i="12"/>
  <c r="BH57" i="12"/>
  <c r="BK20" i="12"/>
  <c r="AT110" i="12"/>
  <c r="BA118" i="12"/>
  <c r="BB118" i="12"/>
  <c r="BG118" i="12"/>
  <c r="AV110" i="12"/>
  <c r="AS110" i="12"/>
  <c r="BB110" i="12"/>
  <c r="BG110" i="12"/>
  <c r="AR89" i="12"/>
  <c r="AT89" i="12"/>
  <c r="AY89" i="12"/>
  <c r="AX65" i="12"/>
  <c r="BK65" i="12"/>
  <c r="AX20" i="12"/>
  <c r="AO57" i="12"/>
  <c r="AO20" i="12"/>
  <c r="AQ20" i="12"/>
  <c r="AV20" i="12"/>
  <c r="AV118" i="12"/>
  <c r="AO118" i="12"/>
  <c r="BF118" i="12"/>
  <c r="BK118" i="12"/>
  <c r="AW110" i="12"/>
  <c r="BF110" i="12"/>
  <c r="BK110" i="12"/>
  <c r="AN110" i="12"/>
  <c r="AO89" i="12"/>
  <c r="AX89" i="12"/>
  <c r="BC89" i="12"/>
  <c r="BF65" i="12"/>
  <c r="AN65" i="12"/>
  <c r="AP20" i="12"/>
  <c r="BE57" i="12"/>
  <c r="AU20" i="12"/>
  <c r="AZ20" i="12"/>
  <c r="F27" i="11"/>
  <c r="AP118" i="12"/>
  <c r="AT20" i="12"/>
  <c r="AR110" i="12"/>
  <c r="BE118" i="12"/>
  <c r="BJ118" i="12"/>
  <c r="AN118" i="12"/>
  <c r="BA110" i="12"/>
  <c r="AS89" i="12"/>
  <c r="BB89" i="12"/>
  <c r="AZ56" i="12"/>
  <c r="AM65" i="12"/>
  <c r="AU57" i="12"/>
  <c r="AY20" i="12"/>
  <c r="BE90" i="12"/>
  <c r="AR90" i="12"/>
  <c r="AM90" i="12"/>
  <c r="BH90" i="12"/>
  <c r="BC90" i="12"/>
  <c r="AT90" i="12"/>
  <c r="AS90" i="12"/>
  <c r="AN90" i="12"/>
  <c r="BJ90" i="12"/>
  <c r="BD90" i="12"/>
  <c r="AO90" i="12"/>
  <c r="BK90" i="12"/>
  <c r="BF90" i="12"/>
  <c r="BG90" i="12"/>
  <c r="BB90" i="12"/>
  <c r="BA90" i="12"/>
  <c r="AX90" i="12"/>
  <c r="AY90" i="12"/>
  <c r="AZ90" i="12"/>
  <c r="AU90" i="12"/>
  <c r="AP90" i="12"/>
  <c r="AV90" i="12"/>
  <c r="AQ90" i="12"/>
  <c r="AW90" i="12"/>
  <c r="BI90" i="12"/>
  <c r="AV94" i="12"/>
  <c r="AU94" i="12"/>
  <c r="AM94" i="12"/>
  <c r="BJ94" i="12"/>
  <c r="AZ94" i="12"/>
  <c r="AP94" i="12"/>
  <c r="AS94" i="12"/>
  <c r="AR94" i="12"/>
  <c r="BE94" i="12"/>
  <c r="AN94" i="12"/>
  <c r="BF56" i="12"/>
  <c r="BA56" i="12"/>
  <c r="BH106" i="12"/>
  <c r="BK56" i="12"/>
  <c r="BA106" i="12"/>
  <c r="BH56" i="12"/>
  <c r="BJ56" i="12"/>
  <c r="AN56" i="12"/>
  <c r="BE56" i="12"/>
  <c r="AQ56" i="12"/>
  <c r="BJ106" i="12"/>
  <c r="AP56" i="12"/>
  <c r="AU56" i="12"/>
  <c r="BF38" i="12"/>
  <c r="BE38" i="12"/>
  <c r="AP106" i="12"/>
  <c r="AM106" i="12"/>
  <c r="AT56" i="12"/>
  <c r="AY56" i="12"/>
  <c r="BI56" i="12"/>
  <c r="AX56" i="12"/>
  <c r="BC56" i="12"/>
  <c r="AW56" i="12"/>
  <c r="AS56" i="12"/>
  <c r="AR56" i="12"/>
  <c r="BB56" i="12"/>
  <c r="BG56" i="12"/>
  <c r="AO56" i="12"/>
  <c r="AW129" i="12"/>
  <c r="AV129" i="12"/>
  <c r="AQ129" i="12"/>
  <c r="BI129" i="12"/>
  <c r="AO129" i="12"/>
  <c r="BG129" i="12"/>
  <c r="AR129" i="12"/>
  <c r="AM129" i="12"/>
  <c r="AS129" i="12"/>
  <c r="BK129" i="12"/>
  <c r="BF129" i="12"/>
  <c r="BD129" i="12"/>
  <c r="AN129" i="12"/>
  <c r="BJ129" i="12"/>
  <c r="BE129" i="12"/>
  <c r="BA129" i="12"/>
  <c r="BB129" i="12"/>
  <c r="AT129" i="12"/>
  <c r="AZ129" i="12"/>
  <c r="AU129" i="12"/>
  <c r="BH129" i="12"/>
  <c r="BC129" i="12"/>
  <c r="AX129" i="12"/>
  <c r="AY129" i="12"/>
  <c r="AP129" i="12"/>
  <c r="AO42" i="12"/>
  <c r="BE42" i="12"/>
  <c r="AX42" i="12"/>
  <c r="BF42" i="12"/>
  <c r="AW42" i="12"/>
  <c r="AP42" i="12"/>
  <c r="AN42" i="12"/>
  <c r="AS42" i="12"/>
  <c r="BK42" i="12"/>
  <c r="BA42" i="12"/>
  <c r="AZ42" i="12"/>
  <c r="BJ42" i="12"/>
  <c r="BG42" i="12"/>
  <c r="BI42" i="12"/>
  <c r="BH42" i="12"/>
  <c r="BC42" i="12"/>
  <c r="AT42" i="12"/>
  <c r="AU42" i="12"/>
  <c r="BD42" i="12"/>
  <c r="AY42" i="12"/>
  <c r="BB42" i="12"/>
  <c r="AV42" i="12"/>
  <c r="AQ42" i="12"/>
  <c r="AR42" i="12"/>
  <c r="AM42" i="12"/>
  <c r="BA86" i="12"/>
  <c r="AN86" i="12"/>
  <c r="BJ86" i="12"/>
  <c r="BE86" i="12"/>
  <c r="AT86" i="12"/>
  <c r="AV86" i="12"/>
  <c r="AM86" i="12"/>
  <c r="BK86" i="12"/>
  <c r="BF86" i="12"/>
  <c r="AO86" i="12"/>
  <c r="AY86" i="12"/>
  <c r="BG86" i="12"/>
  <c r="BB86" i="12"/>
  <c r="AW86" i="12"/>
  <c r="BH86" i="12"/>
  <c r="BC86" i="12"/>
  <c r="AX86" i="12"/>
  <c r="AQ86" i="12"/>
  <c r="AR86" i="12"/>
  <c r="BD86" i="12"/>
  <c r="AS86" i="12"/>
  <c r="AZ86" i="12"/>
  <c r="AU86" i="12"/>
  <c r="AP86" i="12"/>
  <c r="BI86" i="12"/>
  <c r="BF50" i="12"/>
  <c r="AT50" i="12"/>
  <c r="BK50" i="12"/>
  <c r="AO50" i="12"/>
  <c r="BE50" i="12"/>
  <c r="AW50" i="12"/>
  <c r="BB50" i="12"/>
  <c r="AX50" i="12"/>
  <c r="AR50" i="12"/>
  <c r="AS50" i="12"/>
  <c r="AN50" i="12"/>
  <c r="BA50" i="12"/>
  <c r="BG50" i="12"/>
  <c r="BJ50" i="12"/>
  <c r="BD50" i="12"/>
  <c r="BH50" i="12"/>
  <c r="BC50" i="12"/>
  <c r="AU50" i="12"/>
  <c r="AV50" i="12"/>
  <c r="BI50" i="12"/>
  <c r="AY50" i="12"/>
  <c r="AZ50" i="12"/>
  <c r="AQ50" i="12"/>
  <c r="AP50" i="12"/>
  <c r="AM50" i="12"/>
  <c r="BD124" i="12"/>
  <c r="AZ124" i="12"/>
  <c r="AU124" i="12"/>
  <c r="AP124" i="12"/>
  <c r="BH124" i="12"/>
  <c r="AV124" i="12"/>
  <c r="AN124" i="12"/>
  <c r="BA124" i="12"/>
  <c r="BK124" i="12"/>
  <c r="AW124" i="12"/>
  <c r="AO124" i="12"/>
  <c r="AT124" i="12"/>
  <c r="AQ124" i="12"/>
  <c r="BI124" i="12"/>
  <c r="AX124" i="12"/>
  <c r="AM124" i="12"/>
  <c r="BE124" i="12"/>
  <c r="BJ124" i="12"/>
  <c r="BF124" i="12"/>
  <c r="AY124" i="12"/>
  <c r="BC124" i="12"/>
  <c r="BG124" i="12"/>
  <c r="BB124" i="12"/>
  <c r="AS124" i="12"/>
  <c r="AR124" i="12"/>
  <c r="BD106" i="12"/>
  <c r="AZ106" i="12"/>
  <c r="AR128" i="12"/>
  <c r="BA128" i="12"/>
  <c r="BJ128" i="12"/>
  <c r="BI106" i="12"/>
  <c r="AQ106" i="12"/>
  <c r="BI94" i="12"/>
  <c r="AQ94" i="12"/>
  <c r="AP46" i="12"/>
  <c r="AW57" i="12"/>
  <c r="AY57" i="12"/>
  <c r="BD57" i="12"/>
  <c r="AM46" i="12"/>
  <c r="AR46" i="12"/>
  <c r="AS73" i="12"/>
  <c r="BJ73" i="12"/>
  <c r="BI73" i="12"/>
  <c r="AT73" i="12"/>
  <c r="AP99" i="12"/>
  <c r="BF99" i="12"/>
  <c r="BI128" i="12"/>
  <c r="AP57" i="12"/>
  <c r="BG57" i="12"/>
  <c r="AW46" i="12"/>
  <c r="AU46" i="12"/>
  <c r="AZ46" i="12"/>
  <c r="BA94" i="12"/>
  <c r="AW94" i="12"/>
  <c r="AZ128" i="12"/>
  <c r="AQ128" i="12"/>
  <c r="AR106" i="12"/>
  <c r="AT106" i="12"/>
  <c r="AY106" i="12"/>
  <c r="AT94" i="12"/>
  <c r="AY94" i="12"/>
  <c r="BD94" i="12"/>
  <c r="AN128" i="12"/>
  <c r="AP128" i="12"/>
  <c r="AU128" i="12"/>
  <c r="AO106" i="12"/>
  <c r="AX106" i="12"/>
  <c r="BC106" i="12"/>
  <c r="AX94" i="12"/>
  <c r="BC94" i="12"/>
  <c r="BH94" i="12"/>
  <c r="AX57" i="12"/>
  <c r="BK57" i="12"/>
  <c r="AO46" i="12"/>
  <c r="AY46" i="12"/>
  <c r="BD46" i="12"/>
  <c r="BD110" i="12"/>
  <c r="AZ110" i="12"/>
  <c r="BD89" i="12"/>
  <c r="AZ89" i="12"/>
  <c r="AN89" i="12"/>
  <c r="BD128" i="12"/>
  <c r="AT128" i="12"/>
  <c r="AY128" i="12"/>
  <c r="AS106" i="12"/>
  <c r="BB106" i="12"/>
  <c r="BG106" i="12"/>
  <c r="AN106" i="12"/>
  <c r="BB94" i="12"/>
  <c r="BG94" i="12"/>
  <c r="BJ46" i="12"/>
  <c r="BF57" i="12"/>
  <c r="BC46" i="12"/>
  <c r="BH46" i="12"/>
  <c r="BJ65" i="12"/>
  <c r="AS65" i="12"/>
  <c r="BI65" i="12"/>
  <c r="BB65" i="12"/>
  <c r="AT65" i="12"/>
  <c r="BI57" i="12"/>
  <c r="AT57" i="12"/>
  <c r="AS57" i="12"/>
  <c r="BJ57" i="12"/>
  <c r="AV106" i="12"/>
  <c r="AO128" i="12"/>
  <c r="AX128" i="12"/>
  <c r="BC128" i="12"/>
  <c r="AW106" i="12"/>
  <c r="BF106" i="12"/>
  <c r="BK106" i="12"/>
  <c r="AO94" i="12"/>
  <c r="BF94" i="12"/>
  <c r="BK94" i="12"/>
  <c r="AT46" i="12"/>
  <c r="BI46" i="12"/>
  <c r="AM57" i="12"/>
  <c r="AR57" i="12"/>
  <c r="BG46" i="12"/>
  <c r="BF30" i="12"/>
  <c r="AO30" i="12"/>
  <c r="BE30" i="12"/>
  <c r="BJ30" i="12"/>
  <c r="BB30" i="12"/>
  <c r="AT30" i="12"/>
  <c r="AW30" i="12"/>
  <c r="BF46" i="12"/>
  <c r="BA46" i="12"/>
  <c r="BA57" i="12"/>
  <c r="AQ57" i="12"/>
  <c r="AV57" i="12"/>
  <c r="BJ92" i="12"/>
  <c r="BF92" i="12"/>
  <c r="BB92" i="12"/>
  <c r="AX92" i="12"/>
  <c r="AT92" i="12"/>
  <c r="AP92" i="12"/>
  <c r="BI92" i="12"/>
  <c r="BE92" i="12"/>
  <c r="BA92" i="12"/>
  <c r="AW92" i="12"/>
  <c r="AS92" i="12"/>
  <c r="AO92" i="12"/>
  <c r="BH92" i="12"/>
  <c r="BD92" i="12"/>
  <c r="AZ92" i="12"/>
  <c r="AV92" i="12"/>
  <c r="AR92" i="12"/>
  <c r="AN92" i="12"/>
  <c r="BK92" i="12"/>
  <c r="AU92" i="12"/>
  <c r="BG92" i="12"/>
  <c r="AQ92" i="12"/>
  <c r="AM92" i="12"/>
  <c r="BC92" i="12"/>
  <c r="AY92" i="12"/>
  <c r="BI74" i="12"/>
  <c r="BE74" i="12"/>
  <c r="BA74" i="12"/>
  <c r="AW74" i="12"/>
  <c r="AS74" i="12"/>
  <c r="AO74" i="12"/>
  <c r="BH74" i="12"/>
  <c r="BD74" i="12"/>
  <c r="AZ74" i="12"/>
  <c r="AV74" i="12"/>
  <c r="AR74" i="12"/>
  <c r="AN74" i="12"/>
  <c r="BG74" i="12"/>
  <c r="AY74" i="12"/>
  <c r="AQ74" i="12"/>
  <c r="BF74" i="12"/>
  <c r="AX74" i="12"/>
  <c r="AP74" i="12"/>
  <c r="BB74" i="12"/>
  <c r="BK74" i="12"/>
  <c r="AU74" i="12"/>
  <c r="AM74" i="12"/>
  <c r="BC74" i="12"/>
  <c r="AT74" i="12"/>
  <c r="BJ74" i="12"/>
  <c r="BJ71" i="12"/>
  <c r="BF71" i="12"/>
  <c r="BB71" i="12"/>
  <c r="AX71" i="12"/>
  <c r="AT71" i="12"/>
  <c r="AP71" i="12"/>
  <c r="BI71" i="12"/>
  <c r="BE71" i="12"/>
  <c r="BA71" i="12"/>
  <c r="AW71" i="12"/>
  <c r="AS71" i="12"/>
  <c r="AO71" i="12"/>
  <c r="BK71" i="12"/>
  <c r="BC71" i="12"/>
  <c r="AU71" i="12"/>
  <c r="AM71" i="12"/>
  <c r="BH71" i="12"/>
  <c r="AZ71" i="12"/>
  <c r="AR71" i="12"/>
  <c r="BD71" i="12"/>
  <c r="AN71" i="12"/>
  <c r="AY71" i="12"/>
  <c r="AQ71" i="12"/>
  <c r="BG71" i="12"/>
  <c r="AV71" i="12"/>
  <c r="BJ44" i="12"/>
  <c r="BF44" i="12"/>
  <c r="BB44" i="12"/>
  <c r="AX44" i="12"/>
  <c r="AT44" i="12"/>
  <c r="AP44" i="12"/>
  <c r="BI44" i="12"/>
  <c r="BE44" i="12"/>
  <c r="BA44" i="12"/>
  <c r="AW44" i="12"/>
  <c r="AS44" i="12"/>
  <c r="AO44" i="12"/>
  <c r="BK44" i="12"/>
  <c r="BC44" i="12"/>
  <c r="AU44" i="12"/>
  <c r="AM44" i="12"/>
  <c r="AY44" i="12"/>
  <c r="AN44" i="12"/>
  <c r="BH44" i="12"/>
  <c r="AZ44" i="12"/>
  <c r="AR44" i="12"/>
  <c r="BG44" i="12"/>
  <c r="AQ44" i="12"/>
  <c r="BD44" i="12"/>
  <c r="AV44" i="12"/>
  <c r="BI78" i="12"/>
  <c r="BE78" i="12"/>
  <c r="BA78" i="12"/>
  <c r="AW78" i="12"/>
  <c r="AS78" i="12"/>
  <c r="AO78" i="12"/>
  <c r="BH78" i="12"/>
  <c r="BD78" i="12"/>
  <c r="AZ78" i="12"/>
  <c r="AV78" i="12"/>
  <c r="AR78" i="12"/>
  <c r="AN78" i="12"/>
  <c r="BK78" i="12"/>
  <c r="BC78" i="12"/>
  <c r="AU78" i="12"/>
  <c r="AM78" i="12"/>
  <c r="BJ78" i="12"/>
  <c r="BB78" i="12"/>
  <c r="AT78" i="12"/>
  <c r="BG78" i="12"/>
  <c r="AQ78" i="12"/>
  <c r="BF78" i="12"/>
  <c r="AP78" i="12"/>
  <c r="AX78" i="12"/>
  <c r="AY78" i="12"/>
  <c r="BI8" i="12"/>
  <c r="BE8" i="12"/>
  <c r="BA8" i="12"/>
  <c r="AW8" i="12"/>
  <c r="AS8" i="12"/>
  <c r="AO8" i="12"/>
  <c r="BG8" i="12"/>
  <c r="BC8" i="12"/>
  <c r="AU8" i="12"/>
  <c r="AM8" i="12"/>
  <c r="BB8" i="12"/>
  <c r="AT8" i="12"/>
  <c r="BH8" i="12"/>
  <c r="BD8" i="12"/>
  <c r="AZ8" i="12"/>
  <c r="AV8" i="12"/>
  <c r="AR8" i="12"/>
  <c r="AN8" i="12"/>
  <c r="BK8" i="12"/>
  <c r="AY8" i="12"/>
  <c r="AQ8" i="12"/>
  <c r="BJ8" i="12"/>
  <c r="BF8" i="12"/>
  <c r="AX8" i="12"/>
  <c r="AP8" i="12"/>
  <c r="BI62" i="12"/>
  <c r="BE62" i="12"/>
  <c r="BA62" i="12"/>
  <c r="AW62" i="12"/>
  <c r="AS62" i="12"/>
  <c r="AO62" i="12"/>
  <c r="BH62" i="12"/>
  <c r="BD62" i="12"/>
  <c r="AZ62" i="12"/>
  <c r="AV62" i="12"/>
  <c r="AR62" i="12"/>
  <c r="AN62" i="12"/>
  <c r="BK62" i="12"/>
  <c r="BC62" i="12"/>
  <c r="AU62" i="12"/>
  <c r="AM62" i="12"/>
  <c r="BJ62" i="12"/>
  <c r="BB62" i="12"/>
  <c r="AT62" i="12"/>
  <c r="BF62" i="12"/>
  <c r="AP62" i="12"/>
  <c r="AX62" i="12"/>
  <c r="AQ62" i="12"/>
  <c r="AY62" i="12"/>
  <c r="BG62" i="12"/>
  <c r="BI35" i="12"/>
  <c r="BE35" i="12"/>
  <c r="BA35" i="12"/>
  <c r="AW35" i="12"/>
  <c r="AS35" i="12"/>
  <c r="AO35" i="12"/>
  <c r="BH35" i="12"/>
  <c r="BD35" i="12"/>
  <c r="AZ35" i="12"/>
  <c r="AV35" i="12"/>
  <c r="AR35" i="12"/>
  <c r="AN35" i="12"/>
  <c r="BF35" i="12"/>
  <c r="AX35" i="12"/>
  <c r="AP35" i="12"/>
  <c r="BJ35" i="12"/>
  <c r="BB35" i="12"/>
  <c r="BG35" i="12"/>
  <c r="AQ35" i="12"/>
  <c r="BK35" i="12"/>
  <c r="BC35" i="12"/>
  <c r="AU35" i="12"/>
  <c r="AM35" i="12"/>
  <c r="AT35" i="12"/>
  <c r="AY35" i="12"/>
  <c r="BJ84" i="12"/>
  <c r="BF84" i="12"/>
  <c r="BB84" i="12"/>
  <c r="AX84" i="12"/>
  <c r="AT84" i="12"/>
  <c r="AP84" i="12"/>
  <c r="BI84" i="12"/>
  <c r="BE84" i="12"/>
  <c r="BA84" i="12"/>
  <c r="AW84" i="12"/>
  <c r="AS84" i="12"/>
  <c r="AO84" i="12"/>
  <c r="BH84" i="12"/>
  <c r="BD84" i="12"/>
  <c r="AZ84" i="12"/>
  <c r="AV84" i="12"/>
  <c r="AR84" i="12"/>
  <c r="AN84" i="12"/>
  <c r="BK84" i="12"/>
  <c r="AU84" i="12"/>
  <c r="BG84" i="12"/>
  <c r="AQ84" i="12"/>
  <c r="BC84" i="12"/>
  <c r="AY84" i="12"/>
  <c r="AM84" i="12"/>
  <c r="BI58" i="12"/>
  <c r="BE58" i="12"/>
  <c r="BA58" i="12"/>
  <c r="AW58" i="12"/>
  <c r="AS58" i="12"/>
  <c r="AO58" i="12"/>
  <c r="BH58" i="12"/>
  <c r="BD58" i="12"/>
  <c r="AZ58" i="12"/>
  <c r="AV58" i="12"/>
  <c r="AR58" i="12"/>
  <c r="AN58" i="12"/>
  <c r="BG58" i="12"/>
  <c r="AY58" i="12"/>
  <c r="AQ58" i="12"/>
  <c r="BF58" i="12"/>
  <c r="AX58" i="12"/>
  <c r="AP58" i="12"/>
  <c r="BB58" i="12"/>
  <c r="AT58" i="12"/>
  <c r="BC58" i="12"/>
  <c r="BK58" i="12"/>
  <c r="AU58" i="12"/>
  <c r="BJ58" i="12"/>
  <c r="AM58" i="12"/>
  <c r="BJ116" i="12"/>
  <c r="BF116" i="12"/>
  <c r="BB116" i="12"/>
  <c r="AX116" i="12"/>
  <c r="AT116" i="12"/>
  <c r="AP116" i="12"/>
  <c r="BI116" i="12"/>
  <c r="BE116" i="12"/>
  <c r="BA116" i="12"/>
  <c r="AW116" i="12"/>
  <c r="AS116" i="12"/>
  <c r="AO116" i="12"/>
  <c r="BH116" i="12"/>
  <c r="BD116" i="12"/>
  <c r="AZ116" i="12"/>
  <c r="AV116" i="12"/>
  <c r="AR116" i="12"/>
  <c r="AN116" i="12"/>
  <c r="BG116" i="12"/>
  <c r="AQ116" i="12"/>
  <c r="BC116" i="12"/>
  <c r="AM116" i="12"/>
  <c r="AY116" i="12"/>
  <c r="AU116" i="12"/>
  <c r="BK116" i="12"/>
  <c r="BI101" i="12"/>
  <c r="BE101" i="12"/>
  <c r="BA101" i="12"/>
  <c r="AW101" i="12"/>
  <c r="AS101" i="12"/>
  <c r="AO101" i="12"/>
  <c r="BH101" i="12"/>
  <c r="BD101" i="12"/>
  <c r="AZ101" i="12"/>
  <c r="AV101" i="12"/>
  <c r="AR101" i="12"/>
  <c r="AN101" i="12"/>
  <c r="BK101" i="12"/>
  <c r="BC101" i="12"/>
  <c r="AU101" i="12"/>
  <c r="AM101" i="12"/>
  <c r="BJ101" i="12"/>
  <c r="BB101" i="12"/>
  <c r="AT101" i="12"/>
  <c r="BG101" i="12"/>
  <c r="AY101" i="12"/>
  <c r="AQ101" i="12"/>
  <c r="BF101" i="12"/>
  <c r="AX101" i="12"/>
  <c r="AP101" i="12"/>
  <c r="BJ67" i="12"/>
  <c r="BF67" i="12"/>
  <c r="BB67" i="12"/>
  <c r="AX67" i="12"/>
  <c r="AT67" i="12"/>
  <c r="AP67" i="12"/>
  <c r="BI67" i="12"/>
  <c r="BE67" i="12"/>
  <c r="BA67" i="12"/>
  <c r="AW67" i="12"/>
  <c r="AS67" i="12"/>
  <c r="AO67" i="12"/>
  <c r="BG67" i="12"/>
  <c r="AY67" i="12"/>
  <c r="AQ67" i="12"/>
  <c r="BD67" i="12"/>
  <c r="AV67" i="12"/>
  <c r="AN67" i="12"/>
  <c r="BK67" i="12"/>
  <c r="AU67" i="12"/>
  <c r="BH67" i="12"/>
  <c r="AR67" i="12"/>
  <c r="AM67" i="12"/>
  <c r="BC67" i="12"/>
  <c r="AZ67" i="12"/>
  <c r="BJ96" i="12"/>
  <c r="BF96" i="12"/>
  <c r="BB96" i="12"/>
  <c r="AX96" i="12"/>
  <c r="AT96" i="12"/>
  <c r="AP96" i="12"/>
  <c r="BI96" i="12"/>
  <c r="BE96" i="12"/>
  <c r="BA96" i="12"/>
  <c r="AW96" i="12"/>
  <c r="AS96" i="12"/>
  <c r="AO96" i="12"/>
  <c r="BH96" i="12"/>
  <c r="BD96" i="12"/>
  <c r="AZ96" i="12"/>
  <c r="AV96" i="12"/>
  <c r="AR96" i="12"/>
  <c r="AN96" i="12"/>
  <c r="BC96" i="12"/>
  <c r="AM96" i="12"/>
  <c r="AY96" i="12"/>
  <c r="AQ96" i="12"/>
  <c r="BK96" i="12"/>
  <c r="AU96" i="12"/>
  <c r="BG96" i="12"/>
  <c r="BJ22" i="12"/>
  <c r="BF22" i="12"/>
  <c r="BB22" i="12"/>
  <c r="AX22" i="12"/>
  <c r="AT22" i="12"/>
  <c r="AP22" i="12"/>
  <c r="BI22" i="12"/>
  <c r="BE22" i="12"/>
  <c r="BA22" i="12"/>
  <c r="AW22" i="12"/>
  <c r="AS22" i="12"/>
  <c r="AO22" i="12"/>
  <c r="BG22" i="12"/>
  <c r="AY22" i="12"/>
  <c r="AQ22" i="12"/>
  <c r="BK22" i="12"/>
  <c r="AU22" i="12"/>
  <c r="BH22" i="12"/>
  <c r="AR22" i="12"/>
  <c r="BD22" i="12"/>
  <c r="AV22" i="12"/>
  <c r="AN22" i="12"/>
  <c r="BC22" i="12"/>
  <c r="AM22" i="12"/>
  <c r="AZ22" i="12"/>
  <c r="BI43" i="12"/>
  <c r="BE43" i="12"/>
  <c r="BA43" i="12"/>
  <c r="AW43" i="12"/>
  <c r="AS43" i="12"/>
  <c r="AO43" i="12"/>
  <c r="BH43" i="12"/>
  <c r="BD43" i="12"/>
  <c r="AZ43" i="12"/>
  <c r="AV43" i="12"/>
  <c r="AR43" i="12"/>
  <c r="AN43" i="12"/>
  <c r="BK43" i="12"/>
  <c r="BC43" i="12"/>
  <c r="AU43" i="12"/>
  <c r="AM43" i="12"/>
  <c r="AY43" i="12"/>
  <c r="BF43" i="12"/>
  <c r="AX43" i="12"/>
  <c r="BJ43" i="12"/>
  <c r="BB43" i="12"/>
  <c r="AT43" i="12"/>
  <c r="BG43" i="12"/>
  <c r="AQ43" i="12"/>
  <c r="AP43" i="12"/>
  <c r="BI31" i="12"/>
  <c r="BE31" i="12"/>
  <c r="BA31" i="12"/>
  <c r="AW31" i="12"/>
  <c r="AS31" i="12"/>
  <c r="AO31" i="12"/>
  <c r="BH31" i="12"/>
  <c r="BD31" i="12"/>
  <c r="AZ31" i="12"/>
  <c r="AV31" i="12"/>
  <c r="AR31" i="12"/>
  <c r="AN31" i="12"/>
  <c r="BJ31" i="12"/>
  <c r="BB31" i="12"/>
  <c r="AT31" i="12"/>
  <c r="AP31" i="12"/>
  <c r="BK31" i="12"/>
  <c r="AU31" i="12"/>
  <c r="BG31" i="12"/>
  <c r="AY31" i="12"/>
  <c r="AQ31" i="12"/>
  <c r="BF31" i="12"/>
  <c r="AX31" i="12"/>
  <c r="BC31" i="12"/>
  <c r="AM31" i="12"/>
  <c r="BI115" i="12"/>
  <c r="BE115" i="12"/>
  <c r="BA115" i="12"/>
  <c r="AW115" i="12"/>
  <c r="AS115" i="12"/>
  <c r="AO115" i="12"/>
  <c r="BH115" i="12"/>
  <c r="BD115" i="12"/>
  <c r="AZ115" i="12"/>
  <c r="AV115" i="12"/>
  <c r="AR115" i="12"/>
  <c r="AN115" i="12"/>
  <c r="BK115" i="12"/>
  <c r="BG115" i="12"/>
  <c r="BC115" i="12"/>
  <c r="AY115" i="12"/>
  <c r="AU115" i="12"/>
  <c r="AQ115" i="12"/>
  <c r="AM115" i="12"/>
  <c r="BJ115" i="12"/>
  <c r="AT115" i="12"/>
  <c r="BF115" i="12"/>
  <c r="AP115" i="12"/>
  <c r="BB115" i="12"/>
  <c r="AX115" i="12"/>
  <c r="BJ88" i="12"/>
  <c r="BF88" i="12"/>
  <c r="BB88" i="12"/>
  <c r="AX88" i="12"/>
  <c r="AT88" i="12"/>
  <c r="AP88" i="12"/>
  <c r="BI88" i="12"/>
  <c r="BE88" i="12"/>
  <c r="BA88" i="12"/>
  <c r="AW88" i="12"/>
  <c r="AS88" i="12"/>
  <c r="AO88" i="12"/>
  <c r="BH88" i="12"/>
  <c r="BD88" i="12"/>
  <c r="AZ88" i="12"/>
  <c r="AV88" i="12"/>
  <c r="AR88" i="12"/>
  <c r="AN88" i="12"/>
  <c r="BC88" i="12"/>
  <c r="AM88" i="12"/>
  <c r="AY88" i="12"/>
  <c r="BG88" i="12"/>
  <c r="AU88" i="12"/>
  <c r="BK88" i="12"/>
  <c r="AQ88" i="12"/>
  <c r="BJ63" i="12"/>
  <c r="BF63" i="12"/>
  <c r="BB63" i="12"/>
  <c r="AX63" i="12"/>
  <c r="AT63" i="12"/>
  <c r="AP63" i="12"/>
  <c r="BI63" i="12"/>
  <c r="BE63" i="12"/>
  <c r="BA63" i="12"/>
  <c r="AW63" i="12"/>
  <c r="AS63" i="12"/>
  <c r="AO63" i="12"/>
  <c r="BK63" i="12"/>
  <c r="BC63" i="12"/>
  <c r="AU63" i="12"/>
  <c r="AM63" i="12"/>
  <c r="BH63" i="12"/>
  <c r="AZ63" i="12"/>
  <c r="AR63" i="12"/>
  <c r="BD63" i="12"/>
  <c r="AN63" i="12"/>
  <c r="AY63" i="12"/>
  <c r="BG63" i="12"/>
  <c r="AV63" i="12"/>
  <c r="AQ63" i="12"/>
  <c r="BI4" i="12"/>
  <c r="BE4" i="12"/>
  <c r="BA4" i="12"/>
  <c r="AW4" i="12"/>
  <c r="AS4" i="12"/>
  <c r="AO4" i="12"/>
  <c r="BG4" i="12"/>
  <c r="AY4" i="12"/>
  <c r="AQ4" i="12"/>
  <c r="BF4" i="12"/>
  <c r="AX4" i="12"/>
  <c r="AP4" i="12"/>
  <c r="BH4" i="12"/>
  <c r="BD4" i="12"/>
  <c r="AZ4" i="12"/>
  <c r="AV4" i="12"/>
  <c r="AR4" i="12"/>
  <c r="AN4" i="12"/>
  <c r="BK4" i="12"/>
  <c r="BC4" i="12"/>
  <c r="AU4" i="12"/>
  <c r="AM4" i="12"/>
  <c r="BJ4" i="12"/>
  <c r="BB4" i="12"/>
  <c r="AT4" i="12"/>
  <c r="BI25" i="12"/>
  <c r="BE25" i="12"/>
  <c r="BA25" i="12"/>
  <c r="AW25" i="12"/>
  <c r="AS25" i="12"/>
  <c r="AO25" i="12"/>
  <c r="BH25" i="12"/>
  <c r="BD25" i="12"/>
  <c r="AZ25" i="12"/>
  <c r="AV25" i="12"/>
  <c r="AR25" i="12"/>
  <c r="AN25" i="12"/>
  <c r="BK25" i="12"/>
  <c r="BC25" i="12"/>
  <c r="AU25" i="12"/>
  <c r="AM25" i="12"/>
  <c r="AY25" i="12"/>
  <c r="BJ25" i="12"/>
  <c r="BB25" i="12"/>
  <c r="AT25" i="12"/>
  <c r="BG25" i="12"/>
  <c r="AQ25" i="12"/>
  <c r="BF25" i="12"/>
  <c r="AX25" i="12"/>
  <c r="AP25" i="12"/>
  <c r="BJ28" i="12"/>
  <c r="BF28" i="12"/>
  <c r="BB28" i="12"/>
  <c r="AX28" i="12"/>
  <c r="AT28" i="12"/>
  <c r="AP28" i="12"/>
  <c r="BI28" i="12"/>
  <c r="BE28" i="12"/>
  <c r="BA28" i="12"/>
  <c r="AW28" i="12"/>
  <c r="AS28" i="12"/>
  <c r="AO28" i="12"/>
  <c r="BG28" i="12"/>
  <c r="AY28" i="12"/>
  <c r="AQ28" i="12"/>
  <c r="BK28" i="12"/>
  <c r="AU28" i="12"/>
  <c r="BH28" i="12"/>
  <c r="AR28" i="12"/>
  <c r="BD28" i="12"/>
  <c r="AV28" i="12"/>
  <c r="AN28" i="12"/>
  <c r="BC28" i="12"/>
  <c r="AM28" i="12"/>
  <c r="AZ28" i="12"/>
  <c r="BJ112" i="12"/>
  <c r="BF112" i="12"/>
  <c r="BB112" i="12"/>
  <c r="BI112" i="12"/>
  <c r="BE112" i="12"/>
  <c r="BA112" i="12"/>
  <c r="AW112" i="12"/>
  <c r="AS112" i="12"/>
  <c r="AO112" i="12"/>
  <c r="BH112" i="12"/>
  <c r="BD112" i="12"/>
  <c r="AZ112" i="12"/>
  <c r="AV112" i="12"/>
  <c r="AR112" i="12"/>
  <c r="AN112" i="12"/>
  <c r="AY112" i="12"/>
  <c r="AQ112" i="12"/>
  <c r="BK112" i="12"/>
  <c r="AX112" i="12"/>
  <c r="AP112" i="12"/>
  <c r="BG112" i="12"/>
  <c r="AU112" i="12"/>
  <c r="AM112" i="12"/>
  <c r="AT112" i="12"/>
  <c r="BC112" i="12"/>
  <c r="BJ105" i="12"/>
  <c r="BF105" i="12"/>
  <c r="BB105" i="12"/>
  <c r="AX105" i="12"/>
  <c r="AT105" i="12"/>
  <c r="AP105" i="12"/>
  <c r="BI105" i="12"/>
  <c r="BE105" i="12"/>
  <c r="BA105" i="12"/>
  <c r="AW105" i="12"/>
  <c r="AS105" i="12"/>
  <c r="AO105" i="12"/>
  <c r="BH105" i="12"/>
  <c r="BD105" i="12"/>
  <c r="AZ105" i="12"/>
  <c r="AV105" i="12"/>
  <c r="AR105" i="12"/>
  <c r="AN105" i="12"/>
  <c r="BC105" i="12"/>
  <c r="AM105" i="12"/>
  <c r="AY105" i="12"/>
  <c r="BK105" i="12"/>
  <c r="AU105" i="12"/>
  <c r="BG105" i="12"/>
  <c r="AQ105" i="12"/>
  <c r="BI66" i="12"/>
  <c r="BE66" i="12"/>
  <c r="BA66" i="12"/>
  <c r="AW66" i="12"/>
  <c r="AS66" i="12"/>
  <c r="AO66" i="12"/>
  <c r="BH66" i="12"/>
  <c r="BD66" i="12"/>
  <c r="AZ66" i="12"/>
  <c r="AV66" i="12"/>
  <c r="AR66" i="12"/>
  <c r="AN66" i="12"/>
  <c r="BG66" i="12"/>
  <c r="AY66" i="12"/>
  <c r="AQ66" i="12"/>
  <c r="BF66" i="12"/>
  <c r="AX66" i="12"/>
  <c r="AP66" i="12"/>
  <c r="BB66" i="12"/>
  <c r="BK66" i="12"/>
  <c r="AU66" i="12"/>
  <c r="BC66" i="12"/>
  <c r="AM66" i="12"/>
  <c r="AT66" i="12"/>
  <c r="BJ66" i="12"/>
  <c r="BJ36" i="12"/>
  <c r="BF36" i="12"/>
  <c r="BB36" i="12"/>
  <c r="AX36" i="12"/>
  <c r="AT36" i="12"/>
  <c r="AP36" i="12"/>
  <c r="BI36" i="12"/>
  <c r="BE36" i="12"/>
  <c r="BA36" i="12"/>
  <c r="AW36" i="12"/>
  <c r="AS36" i="12"/>
  <c r="AO36" i="12"/>
  <c r="BD36" i="12"/>
  <c r="AV36" i="12"/>
  <c r="AN36" i="12"/>
  <c r="BH36" i="12"/>
  <c r="AR36" i="12"/>
  <c r="BG36" i="12"/>
  <c r="AQ36" i="12"/>
  <c r="BK36" i="12"/>
  <c r="BC36" i="12"/>
  <c r="AU36" i="12"/>
  <c r="AM36" i="12"/>
  <c r="AZ36" i="12"/>
  <c r="AY36" i="12"/>
  <c r="BK26" i="12"/>
  <c r="BG26" i="12"/>
  <c r="BC26" i="12"/>
  <c r="AY26" i="12"/>
  <c r="AU26" i="12"/>
  <c r="AQ26" i="12"/>
  <c r="AM26" i="12"/>
  <c r="BJ26" i="12"/>
  <c r="BF26" i="12"/>
  <c r="BB26" i="12"/>
  <c r="AX26" i="12"/>
  <c r="AT26" i="12"/>
  <c r="AP26" i="12"/>
  <c r="BE26" i="12"/>
  <c r="AW26" i="12"/>
  <c r="AO26" i="12"/>
  <c r="BI26" i="12"/>
  <c r="BA26" i="12"/>
  <c r="BH26" i="12"/>
  <c r="AZ26" i="12"/>
  <c r="BD26" i="12"/>
  <c r="AV26" i="12"/>
  <c r="AN26" i="12"/>
  <c r="AS26" i="12"/>
  <c r="AR26" i="12"/>
  <c r="BJ13" i="12"/>
  <c r="BF13" i="12"/>
  <c r="BB13" i="12"/>
  <c r="AX13" i="12"/>
  <c r="AT13" i="12"/>
  <c r="AP13" i="12"/>
  <c r="AZ13" i="12"/>
  <c r="AR13" i="12"/>
  <c r="BK13" i="12"/>
  <c r="BC13" i="12"/>
  <c r="AU13" i="12"/>
  <c r="AM13" i="12"/>
  <c r="BI13" i="12"/>
  <c r="BE13" i="12"/>
  <c r="BA13" i="12"/>
  <c r="AW13" i="12"/>
  <c r="AS13" i="12"/>
  <c r="AO13" i="12"/>
  <c r="BH13" i="12"/>
  <c r="BD13" i="12"/>
  <c r="AV13" i="12"/>
  <c r="AN13" i="12"/>
  <c r="BG13" i="12"/>
  <c r="AY13" i="12"/>
  <c r="AQ13" i="12"/>
  <c r="BJ5" i="12"/>
  <c r="BF5" i="12"/>
  <c r="BB5" i="12"/>
  <c r="AX5" i="12"/>
  <c r="AT5" i="12"/>
  <c r="AP5" i="12"/>
  <c r="BH5" i="12"/>
  <c r="AZ5" i="12"/>
  <c r="AR5" i="12"/>
  <c r="BG5" i="12"/>
  <c r="AY5" i="12"/>
  <c r="AQ5" i="12"/>
  <c r="BI5" i="12"/>
  <c r="BE5" i="12"/>
  <c r="BA5" i="12"/>
  <c r="AW5" i="12"/>
  <c r="AS5" i="12"/>
  <c r="AO5" i="12"/>
  <c r="BD5" i="12"/>
  <c r="AV5" i="12"/>
  <c r="AN5" i="12"/>
  <c r="BK5" i="12"/>
  <c r="BC5" i="12"/>
  <c r="AU5" i="12"/>
  <c r="AM5" i="12"/>
  <c r="BJ40" i="12"/>
  <c r="BF40" i="12"/>
  <c r="BB40" i="12"/>
  <c r="AX40" i="12"/>
  <c r="AT40" i="12"/>
  <c r="AP40" i="12"/>
  <c r="BI40" i="12"/>
  <c r="BE40" i="12"/>
  <c r="BA40" i="12"/>
  <c r="AW40" i="12"/>
  <c r="AS40" i="12"/>
  <c r="AO40" i="12"/>
  <c r="BH40" i="12"/>
  <c r="AZ40" i="12"/>
  <c r="AR40" i="12"/>
  <c r="AN40" i="12"/>
  <c r="AU40" i="12"/>
  <c r="BG40" i="12"/>
  <c r="AY40" i="12"/>
  <c r="AQ40" i="12"/>
  <c r="BD40" i="12"/>
  <c r="AV40" i="12"/>
  <c r="BK40" i="12"/>
  <c r="BC40" i="12"/>
  <c r="AM40" i="12"/>
  <c r="BI12" i="12"/>
  <c r="BE12" i="12"/>
  <c r="BA12" i="12"/>
  <c r="AW12" i="12"/>
  <c r="AS12" i="12"/>
  <c r="AO12" i="12"/>
  <c r="BG12" i="12"/>
  <c r="AY12" i="12"/>
  <c r="AU12" i="12"/>
  <c r="AM12" i="12"/>
  <c r="BJ12" i="12"/>
  <c r="BB12" i="12"/>
  <c r="AX12" i="12"/>
  <c r="AP12" i="12"/>
  <c r="BH12" i="12"/>
  <c r="BD12" i="12"/>
  <c r="AZ12" i="12"/>
  <c r="AV12" i="12"/>
  <c r="AR12" i="12"/>
  <c r="AN12" i="12"/>
  <c r="BK12" i="12"/>
  <c r="BC12" i="12"/>
  <c r="AQ12" i="12"/>
  <c r="BF12" i="12"/>
  <c r="AT12" i="12"/>
  <c r="BJ120" i="12"/>
  <c r="BF120" i="12"/>
  <c r="BB120" i="12"/>
  <c r="AX120" i="12"/>
  <c r="AT120" i="12"/>
  <c r="BI120" i="12"/>
  <c r="BE120" i="12"/>
  <c r="BA120" i="12"/>
  <c r="BH120" i="12"/>
  <c r="AZ120" i="12"/>
  <c r="AU120" i="12"/>
  <c r="AP120" i="12"/>
  <c r="BG120" i="12"/>
  <c r="AY120" i="12"/>
  <c r="AS120" i="12"/>
  <c r="AO120" i="12"/>
  <c r="BD120" i="12"/>
  <c r="AW120" i="12"/>
  <c r="AR120" i="12"/>
  <c r="AN120" i="12"/>
  <c r="BK120" i="12"/>
  <c r="AM120" i="12"/>
  <c r="BC120" i="12"/>
  <c r="AV120" i="12"/>
  <c r="AQ120" i="12"/>
  <c r="BJ109" i="12"/>
  <c r="BF109" i="12"/>
  <c r="BB109" i="12"/>
  <c r="AX109" i="12"/>
  <c r="AT109" i="12"/>
  <c r="AP109" i="12"/>
  <c r="BI109" i="12"/>
  <c r="BE109" i="12"/>
  <c r="BA109" i="12"/>
  <c r="AW109" i="12"/>
  <c r="AS109" i="12"/>
  <c r="AO109" i="12"/>
  <c r="BH109" i="12"/>
  <c r="BD109" i="12"/>
  <c r="AZ109" i="12"/>
  <c r="AV109" i="12"/>
  <c r="AR109" i="12"/>
  <c r="AN109" i="12"/>
  <c r="BC109" i="12"/>
  <c r="AM109" i="12"/>
  <c r="AY109" i="12"/>
  <c r="BK109" i="12"/>
  <c r="AU109" i="12"/>
  <c r="BG109" i="12"/>
  <c r="AQ109" i="12"/>
  <c r="BK102" i="12"/>
  <c r="BG102" i="12"/>
  <c r="BC102" i="12"/>
  <c r="BJ102" i="12"/>
  <c r="BF102" i="12"/>
  <c r="BB102" i="12"/>
  <c r="AX102" i="12"/>
  <c r="AT102" i="12"/>
  <c r="AP102" i="12"/>
  <c r="BI102" i="12"/>
  <c r="BE102" i="12"/>
  <c r="BA102" i="12"/>
  <c r="AW102" i="12"/>
  <c r="AS102" i="12"/>
  <c r="AO102" i="12"/>
  <c r="BD102" i="12"/>
  <c r="AU102" i="12"/>
  <c r="AM102" i="12"/>
  <c r="AZ102" i="12"/>
  <c r="AR102" i="12"/>
  <c r="AY102" i="12"/>
  <c r="AQ102" i="12"/>
  <c r="BH102" i="12"/>
  <c r="AV102" i="12"/>
  <c r="AN102" i="12"/>
  <c r="BI54" i="12"/>
  <c r="BE54" i="12"/>
  <c r="BA54" i="12"/>
  <c r="AW54" i="12"/>
  <c r="AS54" i="12"/>
  <c r="AO54" i="12"/>
  <c r="BH54" i="12"/>
  <c r="BD54" i="12"/>
  <c r="AZ54" i="12"/>
  <c r="AV54" i="12"/>
  <c r="AR54" i="12"/>
  <c r="AN54" i="12"/>
  <c r="BK54" i="12"/>
  <c r="BC54" i="12"/>
  <c r="AU54" i="12"/>
  <c r="AM54" i="12"/>
  <c r="BJ54" i="12"/>
  <c r="BB54" i="12"/>
  <c r="AT54" i="12"/>
  <c r="AX54" i="12"/>
  <c r="BF54" i="12"/>
  <c r="BG54" i="12"/>
  <c r="AQ54" i="12"/>
  <c r="AP54" i="12"/>
  <c r="AY54" i="12"/>
  <c r="BI17" i="12"/>
  <c r="BE17" i="12"/>
  <c r="BA17" i="12"/>
  <c r="AW17" i="12"/>
  <c r="AS17" i="12"/>
  <c r="AO17" i="12"/>
  <c r="BH17" i="12"/>
  <c r="BD17" i="12"/>
  <c r="AZ17" i="12"/>
  <c r="AV17" i="12"/>
  <c r="AR17" i="12"/>
  <c r="AN17" i="12"/>
  <c r="BK17" i="12"/>
  <c r="BC17" i="12"/>
  <c r="AU17" i="12"/>
  <c r="AM17" i="12"/>
  <c r="BG17" i="12"/>
  <c r="AQ17" i="12"/>
  <c r="AP17" i="12"/>
  <c r="BJ17" i="12"/>
  <c r="BB17" i="12"/>
  <c r="AT17" i="12"/>
  <c r="AY17" i="12"/>
  <c r="BF17" i="12"/>
  <c r="AX17" i="12"/>
  <c r="BI119" i="12"/>
  <c r="BE119" i="12"/>
  <c r="BA119" i="12"/>
  <c r="AW119" i="12"/>
  <c r="AS119" i="12"/>
  <c r="AO119" i="12"/>
  <c r="BH119" i="12"/>
  <c r="BD119" i="12"/>
  <c r="AZ119" i="12"/>
  <c r="AV119" i="12"/>
  <c r="AR119" i="12"/>
  <c r="AN119" i="12"/>
  <c r="BK119" i="12"/>
  <c r="BG119" i="12"/>
  <c r="BC119" i="12"/>
  <c r="AY119" i="12"/>
  <c r="AU119" i="12"/>
  <c r="AQ119" i="12"/>
  <c r="AM119" i="12"/>
  <c r="BF119" i="12"/>
  <c r="AP119" i="12"/>
  <c r="BB119" i="12"/>
  <c r="AX119" i="12"/>
  <c r="BJ119" i="12"/>
  <c r="AT119" i="12"/>
  <c r="BK93" i="12"/>
  <c r="BG93" i="12"/>
  <c r="BC93" i="12"/>
  <c r="AY93" i="12"/>
  <c r="AU93" i="12"/>
  <c r="AQ93" i="12"/>
  <c r="AM93" i="12"/>
  <c r="BJ93" i="12"/>
  <c r="BF93" i="12"/>
  <c r="BB93" i="12"/>
  <c r="AX93" i="12"/>
  <c r="AT93" i="12"/>
  <c r="AP93" i="12"/>
  <c r="BI93" i="12"/>
  <c r="BE93" i="12"/>
  <c r="BA93" i="12"/>
  <c r="AW93" i="12"/>
  <c r="AS93" i="12"/>
  <c r="AO93" i="12"/>
  <c r="BD93" i="12"/>
  <c r="AN93" i="12"/>
  <c r="AZ93" i="12"/>
  <c r="BH93" i="12"/>
  <c r="AV93" i="12"/>
  <c r="AR93" i="12"/>
  <c r="BK113" i="12"/>
  <c r="BG113" i="12"/>
  <c r="BC113" i="12"/>
  <c r="AY113" i="12"/>
  <c r="AU113" i="12"/>
  <c r="AQ113" i="12"/>
  <c r="AM113" i="12"/>
  <c r="BJ113" i="12"/>
  <c r="BF113" i="12"/>
  <c r="BB113" i="12"/>
  <c r="AX113" i="12"/>
  <c r="AT113" i="12"/>
  <c r="AP113" i="12"/>
  <c r="BI113" i="12"/>
  <c r="BE113" i="12"/>
  <c r="BA113" i="12"/>
  <c r="AW113" i="12"/>
  <c r="AS113" i="12"/>
  <c r="AO113" i="12"/>
  <c r="BH113" i="12"/>
  <c r="AR113" i="12"/>
  <c r="BD113" i="12"/>
  <c r="AN113" i="12"/>
  <c r="AZ113" i="12"/>
  <c r="AV113" i="12"/>
  <c r="BK97" i="12"/>
  <c r="BG97" i="12"/>
  <c r="BC97" i="12"/>
  <c r="AY97" i="12"/>
  <c r="AU97" i="12"/>
  <c r="AQ97" i="12"/>
  <c r="AM97" i="12"/>
  <c r="BJ97" i="12"/>
  <c r="BF97" i="12"/>
  <c r="BB97" i="12"/>
  <c r="AX97" i="12"/>
  <c r="AT97" i="12"/>
  <c r="AP97" i="12"/>
  <c r="BI97" i="12"/>
  <c r="BE97" i="12"/>
  <c r="BA97" i="12"/>
  <c r="AW97" i="12"/>
  <c r="AS97" i="12"/>
  <c r="AO97" i="12"/>
  <c r="AV97" i="12"/>
  <c r="BH97" i="12"/>
  <c r="AR97" i="12"/>
  <c r="AZ97" i="12"/>
  <c r="AN97" i="12"/>
  <c r="BD97" i="12"/>
  <c r="BK85" i="12"/>
  <c r="BG85" i="12"/>
  <c r="BC85" i="12"/>
  <c r="AY85" i="12"/>
  <c r="AU85" i="12"/>
  <c r="AQ85" i="12"/>
  <c r="AM85" i="12"/>
  <c r="BJ85" i="12"/>
  <c r="BF85" i="12"/>
  <c r="BB85" i="12"/>
  <c r="AX85" i="12"/>
  <c r="AT85" i="12"/>
  <c r="AP85" i="12"/>
  <c r="BI85" i="12"/>
  <c r="BE85" i="12"/>
  <c r="BA85" i="12"/>
  <c r="AW85" i="12"/>
  <c r="AS85" i="12"/>
  <c r="AO85" i="12"/>
  <c r="BD85" i="12"/>
  <c r="AN85" i="12"/>
  <c r="AZ85" i="12"/>
  <c r="AR85" i="12"/>
  <c r="AV85" i="12"/>
  <c r="BH85" i="12"/>
  <c r="BJ55" i="12"/>
  <c r="BF55" i="12"/>
  <c r="BB55" i="12"/>
  <c r="AX55" i="12"/>
  <c r="AT55" i="12"/>
  <c r="AP55" i="12"/>
  <c r="BI55" i="12"/>
  <c r="BE55" i="12"/>
  <c r="BA55" i="12"/>
  <c r="AW55" i="12"/>
  <c r="AS55" i="12"/>
  <c r="AO55" i="12"/>
  <c r="BK55" i="12"/>
  <c r="BC55" i="12"/>
  <c r="AU55" i="12"/>
  <c r="AM55" i="12"/>
  <c r="BH55" i="12"/>
  <c r="AZ55" i="12"/>
  <c r="AR55" i="12"/>
  <c r="BG55" i="12"/>
  <c r="AQ55" i="12"/>
  <c r="BD55" i="12"/>
  <c r="AN55" i="12"/>
  <c r="AY55" i="12"/>
  <c r="AV55" i="12"/>
  <c r="BJ32" i="12"/>
  <c r="BF32" i="12"/>
  <c r="BB32" i="12"/>
  <c r="AX32" i="12"/>
  <c r="AT32" i="12"/>
  <c r="AP32" i="12"/>
  <c r="BI32" i="12"/>
  <c r="BE32" i="12"/>
  <c r="BA32" i="12"/>
  <c r="AW32" i="12"/>
  <c r="AS32" i="12"/>
  <c r="AO32" i="12"/>
  <c r="BH32" i="12"/>
  <c r="AZ32" i="12"/>
  <c r="AR32" i="12"/>
  <c r="BD32" i="12"/>
  <c r="AV32" i="12"/>
  <c r="AU32" i="12"/>
  <c r="BG32" i="12"/>
  <c r="AY32" i="12"/>
  <c r="AQ32" i="12"/>
  <c r="AN32" i="12"/>
  <c r="BK32" i="12"/>
  <c r="BC32" i="12"/>
  <c r="AM32" i="12"/>
  <c r="BJ18" i="12"/>
  <c r="BF18" i="12"/>
  <c r="BB18" i="12"/>
  <c r="AX18" i="12"/>
  <c r="AT18" i="12"/>
  <c r="AP18" i="12"/>
  <c r="BI18" i="12"/>
  <c r="BE18" i="12"/>
  <c r="BA18" i="12"/>
  <c r="AW18" i="12"/>
  <c r="AS18" i="12"/>
  <c r="AO18" i="12"/>
  <c r="BK18" i="12"/>
  <c r="BC18" i="12"/>
  <c r="AU18" i="12"/>
  <c r="AM18" i="12"/>
  <c r="BG18" i="12"/>
  <c r="AQ18" i="12"/>
  <c r="BD18" i="12"/>
  <c r="AV18" i="12"/>
  <c r="BH18" i="12"/>
  <c r="AZ18" i="12"/>
  <c r="AR18" i="12"/>
  <c r="AY18" i="12"/>
  <c r="AN18" i="12"/>
  <c r="BJ123" i="12"/>
  <c r="BF123" i="12"/>
  <c r="BB123" i="12"/>
  <c r="AX123" i="12"/>
  <c r="AT123" i="12"/>
  <c r="AP123" i="12"/>
  <c r="BI123" i="12"/>
  <c r="BE123" i="12"/>
  <c r="BA123" i="12"/>
  <c r="AW123" i="12"/>
  <c r="AS123" i="12"/>
  <c r="AO123" i="12"/>
  <c r="BH123" i="12"/>
  <c r="BD123" i="12"/>
  <c r="AZ123" i="12"/>
  <c r="AV123" i="12"/>
  <c r="AR123" i="12"/>
  <c r="AN123" i="12"/>
  <c r="BC123" i="12"/>
  <c r="AM123" i="12"/>
  <c r="AY123" i="12"/>
  <c r="BK123" i="12"/>
  <c r="AU123" i="12"/>
  <c r="BG123" i="12"/>
  <c r="AQ123" i="12"/>
  <c r="BJ59" i="12"/>
  <c r="BF59" i="12"/>
  <c r="BB59" i="12"/>
  <c r="AX59" i="12"/>
  <c r="AT59" i="12"/>
  <c r="AP59" i="12"/>
  <c r="BI59" i="12"/>
  <c r="BE59" i="12"/>
  <c r="BA59" i="12"/>
  <c r="AW59" i="12"/>
  <c r="AS59" i="12"/>
  <c r="AO59" i="12"/>
  <c r="BG59" i="12"/>
  <c r="AY59" i="12"/>
  <c r="AQ59" i="12"/>
  <c r="BD59" i="12"/>
  <c r="AV59" i="12"/>
  <c r="AN59" i="12"/>
  <c r="BH59" i="12"/>
  <c r="AR59" i="12"/>
  <c r="BC59" i="12"/>
  <c r="AM59" i="12"/>
  <c r="AZ59" i="12"/>
  <c r="BK59" i="12"/>
  <c r="AU59" i="12"/>
  <c r="BJ79" i="12"/>
  <c r="BF79" i="12"/>
  <c r="BB79" i="12"/>
  <c r="AX79" i="12"/>
  <c r="AT79" i="12"/>
  <c r="AP79" i="12"/>
  <c r="BI79" i="12"/>
  <c r="BE79" i="12"/>
  <c r="BA79" i="12"/>
  <c r="AW79" i="12"/>
  <c r="AS79" i="12"/>
  <c r="AO79" i="12"/>
  <c r="BK79" i="12"/>
  <c r="BC79" i="12"/>
  <c r="AU79" i="12"/>
  <c r="AM79" i="12"/>
  <c r="BH79" i="12"/>
  <c r="AZ79" i="12"/>
  <c r="AR79" i="12"/>
  <c r="BD79" i="12"/>
  <c r="AN79" i="12"/>
  <c r="AY79" i="12"/>
  <c r="BG79" i="12"/>
  <c r="AV79" i="12"/>
  <c r="AQ79" i="12"/>
  <c r="BJ48" i="12"/>
  <c r="BF48" i="12"/>
  <c r="BB48" i="12"/>
  <c r="AX48" i="12"/>
  <c r="AT48" i="12"/>
  <c r="AP48" i="12"/>
  <c r="BI48" i="12"/>
  <c r="BE48" i="12"/>
  <c r="BA48" i="12"/>
  <c r="AW48" i="12"/>
  <c r="AS48" i="12"/>
  <c r="AO48" i="12"/>
  <c r="BG48" i="12"/>
  <c r="AY48" i="12"/>
  <c r="AQ48" i="12"/>
  <c r="BK48" i="12"/>
  <c r="AU48" i="12"/>
  <c r="AZ48" i="12"/>
  <c r="BD48" i="12"/>
  <c r="AV48" i="12"/>
  <c r="AN48" i="12"/>
  <c r="BC48" i="12"/>
  <c r="AM48" i="12"/>
  <c r="BH48" i="12"/>
  <c r="AR48" i="12"/>
  <c r="BI39" i="12"/>
  <c r="BE39" i="12"/>
  <c r="BA39" i="12"/>
  <c r="AW39" i="12"/>
  <c r="AS39" i="12"/>
  <c r="AO39" i="12"/>
  <c r="BH39" i="12"/>
  <c r="BD39" i="12"/>
  <c r="AZ39" i="12"/>
  <c r="AV39" i="12"/>
  <c r="AR39" i="12"/>
  <c r="AN39" i="12"/>
  <c r="BJ39" i="12"/>
  <c r="BB39" i="12"/>
  <c r="AT39" i="12"/>
  <c r="BF39" i="12"/>
  <c r="AX39" i="12"/>
  <c r="BK39" i="12"/>
  <c r="AU39" i="12"/>
  <c r="BG39" i="12"/>
  <c r="AY39" i="12"/>
  <c r="AQ39" i="12"/>
  <c r="AP39" i="12"/>
  <c r="BC39" i="12"/>
  <c r="AM39" i="12"/>
  <c r="BJ75" i="12"/>
  <c r="BF75" i="12"/>
  <c r="BB75" i="12"/>
  <c r="AX75" i="12"/>
  <c r="AT75" i="12"/>
  <c r="AP75" i="12"/>
  <c r="BI75" i="12"/>
  <c r="BE75" i="12"/>
  <c r="BA75" i="12"/>
  <c r="AW75" i="12"/>
  <c r="AS75" i="12"/>
  <c r="AO75" i="12"/>
  <c r="BG75" i="12"/>
  <c r="AY75" i="12"/>
  <c r="AQ75" i="12"/>
  <c r="BD75" i="12"/>
  <c r="AV75" i="12"/>
  <c r="AN75" i="12"/>
  <c r="BK75" i="12"/>
  <c r="AU75" i="12"/>
  <c r="BH75" i="12"/>
  <c r="AR75" i="12"/>
  <c r="BC75" i="12"/>
  <c r="AM75" i="12"/>
  <c r="AZ75" i="12"/>
  <c r="BJ127" i="12"/>
  <c r="BF127" i="12"/>
  <c r="BB127" i="12"/>
  <c r="AX127" i="12"/>
  <c r="AT127" i="12"/>
  <c r="AP127" i="12"/>
  <c r="BI127" i="12"/>
  <c r="BE127" i="12"/>
  <c r="BA127" i="12"/>
  <c r="AW127" i="12"/>
  <c r="AS127" i="12"/>
  <c r="AO127" i="12"/>
  <c r="BH127" i="12"/>
  <c r="BD127" i="12"/>
  <c r="AZ127" i="12"/>
  <c r="AV127" i="12"/>
  <c r="AR127" i="12"/>
  <c r="AN127" i="12"/>
  <c r="BK127" i="12"/>
  <c r="AU127" i="12"/>
  <c r="BG127" i="12"/>
  <c r="AQ127" i="12"/>
  <c r="BC127" i="12"/>
  <c r="AM127" i="12"/>
  <c r="AY127" i="12"/>
  <c r="BH100" i="12"/>
  <c r="BD100" i="12"/>
  <c r="BK100" i="12"/>
  <c r="BG100" i="12"/>
  <c r="BC100" i="12"/>
  <c r="BJ100" i="12"/>
  <c r="BB100" i="12"/>
  <c r="AX100" i="12"/>
  <c r="AT100" i="12"/>
  <c r="AP100" i="12"/>
  <c r="BI100" i="12"/>
  <c r="BA100" i="12"/>
  <c r="AW100" i="12"/>
  <c r="AS100" i="12"/>
  <c r="AO100" i="12"/>
  <c r="BF100" i="12"/>
  <c r="AZ100" i="12"/>
  <c r="AV100" i="12"/>
  <c r="AR100" i="12"/>
  <c r="AN100" i="12"/>
  <c r="AY100" i="12"/>
  <c r="AU100" i="12"/>
  <c r="AQ100" i="12"/>
  <c r="AM100" i="12"/>
  <c r="BE100" i="12"/>
  <c r="BJ81" i="12"/>
  <c r="BF81" i="12"/>
  <c r="BB81" i="12"/>
  <c r="AX81" i="12"/>
  <c r="AT81" i="12"/>
  <c r="AP81" i="12"/>
  <c r="BI81" i="12"/>
  <c r="BE81" i="12"/>
  <c r="BA81" i="12"/>
  <c r="AW81" i="12"/>
  <c r="AS81" i="12"/>
  <c r="AO81" i="12"/>
  <c r="BH81" i="12"/>
  <c r="AZ81" i="12"/>
  <c r="AR81" i="12"/>
  <c r="BG81" i="12"/>
  <c r="AY81" i="12"/>
  <c r="AQ81" i="12"/>
  <c r="BD81" i="12"/>
  <c r="AN81" i="12"/>
  <c r="BC81" i="12"/>
  <c r="AM81" i="12"/>
  <c r="BK81" i="12"/>
  <c r="AV81" i="12"/>
  <c r="AU81" i="12"/>
  <c r="BJ51" i="12"/>
  <c r="BF51" i="12"/>
  <c r="BB51" i="12"/>
  <c r="AX51" i="12"/>
  <c r="AT51" i="12"/>
  <c r="AP51" i="12"/>
  <c r="BI51" i="12"/>
  <c r="BE51" i="12"/>
  <c r="BA51" i="12"/>
  <c r="AW51" i="12"/>
  <c r="AS51" i="12"/>
  <c r="AO51" i="12"/>
  <c r="BG51" i="12"/>
  <c r="AY51" i="12"/>
  <c r="AQ51" i="12"/>
  <c r="BD51" i="12"/>
  <c r="AV51" i="12"/>
  <c r="AN51" i="12"/>
  <c r="AZ51" i="12"/>
  <c r="BK51" i="12"/>
  <c r="AU51" i="12"/>
  <c r="BH51" i="12"/>
  <c r="AR51" i="12"/>
  <c r="BC51" i="12"/>
  <c r="AM51" i="12"/>
  <c r="BI47" i="12"/>
  <c r="BE47" i="12"/>
  <c r="BA47" i="12"/>
  <c r="AW47" i="12"/>
  <c r="AS47" i="12"/>
  <c r="AO47" i="12"/>
  <c r="BH47" i="12"/>
  <c r="BD47" i="12"/>
  <c r="AZ47" i="12"/>
  <c r="AV47" i="12"/>
  <c r="AR47" i="12"/>
  <c r="AN47" i="12"/>
  <c r="BG47" i="12"/>
  <c r="AY47" i="12"/>
  <c r="AQ47" i="12"/>
  <c r="BK47" i="12"/>
  <c r="AU47" i="12"/>
  <c r="AT47" i="12"/>
  <c r="BF47" i="12"/>
  <c r="AX47" i="12"/>
  <c r="AP47" i="12"/>
  <c r="BC47" i="12"/>
  <c r="AM47" i="12"/>
  <c r="BJ47" i="12"/>
  <c r="BB47" i="12"/>
  <c r="BI21" i="12"/>
  <c r="BE21" i="12"/>
  <c r="BA21" i="12"/>
  <c r="AW21" i="12"/>
  <c r="AS21" i="12"/>
  <c r="AO21" i="12"/>
  <c r="BH21" i="12"/>
  <c r="BD21" i="12"/>
  <c r="AZ21" i="12"/>
  <c r="AV21" i="12"/>
  <c r="AR21" i="12"/>
  <c r="AN21" i="12"/>
  <c r="BG21" i="12"/>
  <c r="AY21" i="12"/>
  <c r="AQ21" i="12"/>
  <c r="BK21" i="12"/>
  <c r="AU21" i="12"/>
  <c r="BJ21" i="12"/>
  <c r="BB21" i="12"/>
  <c r="BF21" i="12"/>
  <c r="AX21" i="12"/>
  <c r="AP21" i="12"/>
  <c r="BC21" i="12"/>
  <c r="AM21" i="12"/>
  <c r="AT21" i="12"/>
  <c r="BI70" i="12"/>
  <c r="BE70" i="12"/>
  <c r="BA70" i="12"/>
  <c r="AW70" i="12"/>
  <c r="AS70" i="12"/>
  <c r="AO70" i="12"/>
  <c r="BH70" i="12"/>
  <c r="BD70" i="12"/>
  <c r="AZ70" i="12"/>
  <c r="AV70" i="12"/>
  <c r="AR70" i="12"/>
  <c r="AN70" i="12"/>
  <c r="BK70" i="12"/>
  <c r="BC70" i="12"/>
  <c r="AU70" i="12"/>
  <c r="AM70" i="12"/>
  <c r="BJ70" i="12"/>
  <c r="BB70" i="12"/>
  <c r="AT70" i="12"/>
  <c r="BG70" i="12"/>
  <c r="AQ70" i="12"/>
  <c r="BF70" i="12"/>
  <c r="AP70" i="12"/>
  <c r="AY70" i="12"/>
  <c r="AX70" i="12"/>
  <c r="BJ9" i="12"/>
  <c r="BF9" i="12"/>
  <c r="BB9" i="12"/>
  <c r="AX9" i="12"/>
  <c r="AT9" i="12"/>
  <c r="AP9" i="12"/>
  <c r="BD9" i="12"/>
  <c r="AR9" i="12"/>
  <c r="BG9" i="12"/>
  <c r="AY9" i="12"/>
  <c r="AQ9" i="12"/>
  <c r="BI9" i="12"/>
  <c r="BE9" i="12"/>
  <c r="BA9" i="12"/>
  <c r="AW9" i="12"/>
  <c r="AS9" i="12"/>
  <c r="AO9" i="12"/>
  <c r="BH9" i="12"/>
  <c r="AZ9" i="12"/>
  <c r="AV9" i="12"/>
  <c r="AN9" i="12"/>
  <c r="BK9" i="12"/>
  <c r="BC9" i="12"/>
  <c r="AU9" i="12"/>
  <c r="AM9" i="12"/>
  <c r="BN131" i="12" l="1"/>
  <c r="BK131" i="12"/>
  <c r="AZ131" i="12"/>
  <c r="AO131" i="12"/>
  <c r="BJ131" i="12"/>
  <c r="AU131" i="12"/>
  <c r="BC131" i="12"/>
  <c r="BA131" i="12"/>
  <c r="BH131" i="12"/>
  <c r="BD131" i="12"/>
  <c r="AQ131" i="12"/>
  <c r="AR131" i="12"/>
  <c r="AT131" i="12"/>
  <c r="AX131" i="12"/>
  <c r="BE131" i="12"/>
  <c r="BI131" i="12"/>
  <c r="BB131" i="12"/>
  <c r="AV131" i="12"/>
  <c r="AY131" i="12"/>
  <c r="BF131" i="12"/>
  <c r="BG131" i="12"/>
  <c r="AP131" i="12"/>
  <c r="AN131" i="12"/>
  <c r="AW131" i="12"/>
  <c r="AS131" i="12"/>
  <c r="AM131" i="12"/>
  <c r="BK132" i="12" l="1"/>
  <c r="BN133" i="12"/>
  <c r="F19" i="11" l="1"/>
  <c r="F22" i="11"/>
  <c r="F23" i="11"/>
  <c r="F24" i="11"/>
  <c r="F25" i="11"/>
  <c r="F9" i="11"/>
  <c r="F26" i="11" l="1"/>
  <c r="J3" i="11"/>
  <c r="F28" i="11" l="1"/>
  <c r="F30" i="11" s="1"/>
  <c r="BQ132" i="12"/>
  <c r="L18" i="11"/>
  <c r="J18" i="11"/>
  <c r="L17" i="11"/>
  <c r="J17" i="11"/>
  <c r="L16" i="11"/>
  <c r="J16" i="11"/>
  <c r="F29" i="11" l="1"/>
  <c r="F31" i="11" s="1"/>
  <c r="J13" i="11"/>
  <c r="L13" i="11" l="1"/>
  <c r="L3" i="11"/>
</calcChain>
</file>

<file path=xl/sharedStrings.xml><?xml version="1.0" encoding="utf-8"?>
<sst xmlns="http://schemas.openxmlformats.org/spreadsheetml/2006/main" count="1033" uniqueCount="501">
  <si>
    <t>Servicio</t>
  </si>
  <si>
    <t>Nuevo precio cláusula 8</t>
  </si>
  <si>
    <t>Subtotal</t>
  </si>
  <si>
    <t>% AIU</t>
  </si>
  <si>
    <t>IVA</t>
  </si>
  <si>
    <t>Total</t>
  </si>
  <si>
    <t xml:space="preserve">VALOR DIA </t>
  </si>
  <si>
    <t>Cantidad Personal</t>
  </si>
  <si>
    <t>V/mensual</t>
  </si>
  <si>
    <t>DESCRIPCION</t>
  </si>
  <si>
    <t>TOTAL DE PERSONAL</t>
  </si>
  <si>
    <t>TOTAL DIAS</t>
  </si>
  <si>
    <t>VALOR POR DIA</t>
  </si>
  <si>
    <t>VALOR TOTAL</t>
  </si>
  <si>
    <t>TOTAL SERVICIOS DE OPERARIOS DE ASEO Y CAFETERIA</t>
  </si>
  <si>
    <t>Mensual Bienes de Aseo y Cafetería Y elementos, equipos y maquinaria</t>
  </si>
  <si>
    <t>Centro de costos 100% Bogota</t>
  </si>
  <si>
    <t>OPERARIA DE ASEO Y CAFETERIA</t>
  </si>
  <si>
    <t>OPERARIO MANTENIMIENTO TIEMPO COMPLETO</t>
  </si>
  <si>
    <t>Adquirir el servicio integral de aseo y cafetería mediante
el acuerdo marco de precios vigente, incluido el suministro de insumos,
máquinas y equipos, fumigación y jardinería para la Manzana Liévano de
la Alcaldía Mayor de Bogotá D.C. y las diferentes sedes que determine la
Secretaría General</t>
  </si>
  <si>
    <t>OPERARIO AUXILIAR</t>
  </si>
  <si>
    <t>JARDINEROS</t>
  </si>
  <si>
    <t>COORDINADOR TIEMPO COMPLETO</t>
  </si>
  <si>
    <t>Bogotá - Secretaría General de la Alcaldía Mayor de Bogotá 
ORDEN DE COMPRA 125663</t>
  </si>
  <si>
    <t>OPERARIO DE MANTENIMIENTO</t>
  </si>
  <si>
    <t>SUPERVISOR</t>
  </si>
  <si>
    <t>JARDINERO</t>
  </si>
  <si>
    <t>OPERARIO DE ASEO Y CAFETERIA</t>
  </si>
  <si>
    <t xml:space="preserve">SUPERNUMERARIA </t>
  </si>
  <si>
    <t>FACTURA   DEL  1 AL 30 DE SEPTIEMBRE DEL 2024</t>
  </si>
  <si>
    <t>DAVID / AURORA</t>
  </si>
  <si>
    <t>CENTRO</t>
  </si>
  <si>
    <t>SUR</t>
  </si>
  <si>
    <t>NORTE</t>
  </si>
  <si>
    <t>RUBRO</t>
  </si>
  <si>
    <t>NOMBRE RUBRO</t>
  </si>
  <si>
    <t>No.</t>
  </si>
  <si>
    <t>Bien</t>
  </si>
  <si>
    <t>caracteristica</t>
  </si>
  <si>
    <t>AIU 10%</t>
  </si>
  <si>
    <t>IVA 19%</t>
  </si>
  <si>
    <t>VALOR UNITARIO CON IVA Y AIU</t>
  </si>
  <si>
    <t>TOTAL CANTIDADES</t>
  </si>
  <si>
    <t>SEDE 1 - MANZANA LIEVANO - ALCALDÍA MAYOR</t>
  </si>
  <si>
    <t xml:space="preserve">SEDE 2- DIRECCIÓN DISTRITAL DE ARCHIVO DE  BOGOTA </t>
  </si>
  <si>
    <t>SEDE 3 - IMPRENTA DISTRITAL</t>
  </si>
  <si>
    <t xml:space="preserve">SEDE 4 - SEDE ALTERNA RESTREPO </t>
  </si>
  <si>
    <t xml:space="preserve">SEDE 5 - SUPERCADE CAD CARRERA </t>
  </si>
  <si>
    <t xml:space="preserve">SEDE 6 - SUPERCADE AMERICAS </t>
  </si>
  <si>
    <t xml:space="preserve">SEDE 7 - SUPERCADE BOSA </t>
  </si>
  <si>
    <t xml:space="preserve">SEDE 8 - SUPERCADE CALLE 13 </t>
  </si>
  <si>
    <t xml:space="preserve">SEDE 9 - SUPERCADE 20 DE JULIO </t>
  </si>
  <si>
    <t xml:space="preserve">SEDE 10 - SUPERCADE MANITAS </t>
  </si>
  <si>
    <t xml:space="preserve">SEDE 11 - SUPERCADE SUBA </t>
  </si>
  <si>
    <t>SEDE 12 - SUPERCADE SOCIAL</t>
  </si>
  <si>
    <t xml:space="preserve">SEDE 13 - CADE SERVITA </t>
  </si>
  <si>
    <t xml:space="preserve">SEDE 14 - CADE LA VICTORIA </t>
  </si>
  <si>
    <t xml:space="preserve">SEDE 15 - CADE LA GAITANA </t>
  </si>
  <si>
    <t xml:space="preserve">SEDE 16 - SUPERCADE ENGATIVA </t>
  </si>
  <si>
    <t xml:space="preserve">SEDE 17 - CADE LOS LUCEROS </t>
  </si>
  <si>
    <t xml:space="preserve">SEDE 18 - CENTRO DE MEMORIA, PAZ Y RECONCILIACIÓN </t>
  </si>
  <si>
    <t xml:space="preserve">SEDE 19 - CENTRO DE ENCUENTRO BOSA </t>
  </si>
  <si>
    <t xml:space="preserve">SEDE 20 - CENTRO DE ENCUENTRO CHAPINERO </t>
  </si>
  <si>
    <t xml:space="preserve">SEDE 21 - CENTRO DE ENCUENTRO CIUDAD BOLIVAR </t>
  </si>
  <si>
    <t xml:space="preserve">SEDE 22 - CENTRO DE ENCUENTRO KENNEDY PATIO BONITO </t>
  </si>
  <si>
    <t xml:space="preserve">SEDE 23 - CENTRO DE ENCUENTRO RAFAEL URIBE </t>
  </si>
  <si>
    <t xml:space="preserve">SEDE 24 - CENTRO DE ENCUENTRO SUBA </t>
  </si>
  <si>
    <t>SEDE 25 - SEDE ALTERNA TEQUENDAMA</t>
  </si>
  <si>
    <t>SEDE 01 - MANZANA LIEVANO - ALCALDÍA MAYOR</t>
  </si>
  <si>
    <t xml:space="preserve">SEDE 02- DIRECCIÓN DISTRITAL DE ARCHIVO DE  BOGOTA </t>
  </si>
  <si>
    <t>SEDE 03 - IMPRENTA DISTRITAL</t>
  </si>
  <si>
    <t xml:space="preserve">SEDE 04 - SEDE ALTERNA RESTREPO </t>
  </si>
  <si>
    <t xml:space="preserve">SEDE 05 - SUPERCADE CAD CARRERA </t>
  </si>
  <si>
    <t xml:space="preserve">SEDE 06 - SUPERCADE AMERICAS </t>
  </si>
  <si>
    <t xml:space="preserve">SEDE 07 - SUPERCADE BOSA </t>
  </si>
  <si>
    <t xml:space="preserve">SEDE 08 - SUPERCADE CALLE 13 </t>
  </si>
  <si>
    <t xml:space="preserve">SEDE 09 - SUPERCADE 20 DE JULIO </t>
  </si>
  <si>
    <t>CON IVA</t>
  </si>
  <si>
    <t>SIN IVA</t>
  </si>
  <si>
    <t>O2120201003053532103</t>
  </si>
  <si>
    <t>Jabones líquidos para lavar</t>
  </si>
  <si>
    <t>Jabón para loza 1 (Compra)</t>
  </si>
  <si>
    <t xml:space="preserve"> Con agente(s) tensoactivo(s) principal(es) con efecto limpiador y desengrasante en una concentración mínima del 8%.
 Disponible en mínimo (2) dos fragancias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
 Debe contener concentraciones de fósforo iguales o inferiores a 0.65% de fósforo (Resolución 0689 de 2016)</t>
  </si>
  <si>
    <t>Líquido, en recipiente plástico con capacidad mínima de 3.785 ml</t>
  </si>
  <si>
    <t>O2120201003053532103 Jabones líquidos para lavar</t>
  </si>
  <si>
    <t>O2120201003053532101</t>
  </si>
  <si>
    <t>Jabones en pasta para lavar</t>
  </si>
  <si>
    <t>Jabón en barra (Compra)</t>
  </si>
  <si>
    <t>Composición de ácidos grasos de mínimo 50%.
 Debe contener concentraciones de fósforo iguales o inferiores a 0.65% de fósforo (Resolución 0689 de 2016)</t>
  </si>
  <si>
    <t>Barra, unidad con peso mínimo de 250 g en
envoltura individual</t>
  </si>
  <si>
    <t>O2120201003053532101 Jabones en pasta para lavar</t>
  </si>
  <si>
    <t>O2120201003053532104</t>
  </si>
  <si>
    <t>Jabones industriales</t>
  </si>
  <si>
    <t>Jabón abrasivo (Compra)</t>
  </si>
  <si>
    <t>Con agente(s) tensoactivo(s) pincipal(es) con efecto limpiador, pulidor y desengrasante
 Con agente activo mínimo del 5%
 Debe contener concentraciones de fósforo iguales o inferiores a 0.65% de fósforo (Resolución 0689 de 2016)</t>
  </si>
  <si>
    <t>En polvo, en tarro de mínimo 500 g</t>
  </si>
  <si>
    <t>O2120201003053532104 Jabones industriales</t>
  </si>
  <si>
    <t>O2120201003053532105</t>
  </si>
  <si>
    <t>Jabones de tocador</t>
  </si>
  <si>
    <t>Jabón de dispensador para manos 2 (Compra)</t>
  </si>
  <si>
    <t xml:space="preserve"> Con agente limpiador en una concentración mínima del 6%
 Con agente humectante en una concentración mínima del 3%
 pH entre 5,5 a 7
 Disponible en mínimo (2) dos fragancias
 Debe contener concentraciones de fósforo iguales o inferiores a 0.65% de fósforo (Resolución 0689 de 2016)</t>
  </si>
  <si>
    <t>O2120201003053532105 Jabones de tocador</t>
  </si>
  <si>
    <t>O2120201003043466401</t>
  </si>
  <si>
    <t>Desinfectantes</t>
  </si>
  <si>
    <t>Limpiador multiusos 1 (Compra)</t>
  </si>
  <si>
    <t xml:space="preserve"> Con agente(s) tensoactivo(s) principal(es) con efecto limpiador en una concentración mínima del 8%
 Disponible en mínimo (2) dos fragancias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</si>
  <si>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 xml:space="preserve">Líquido, en recipiente plástico con capacidad mínima de 3.785 ml </t>
  </si>
  <si>
    <t>O2120201003043466401 Desinfectantes</t>
  </si>
  <si>
    <t>O2120201003033335004</t>
  </si>
  <si>
    <t>Varsol-disolvente núm. 4</t>
  </si>
  <si>
    <t>Líquido desengrasante (Compra)</t>
  </si>
  <si>
    <t xml:space="preserve">  Con agente(s) tensoactivo(s) principal(es) con efecto limpiador y desengrasante en una concentración mínima del 10%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
 Debe contener concentraciones de fósforo iguales o inferiores a 0.65% de fósforo (Resolución 0689 de 2016)</t>
  </si>
  <si>
    <t>O2120201003033335004 Varsol-disolvente núm. 4</t>
  </si>
  <si>
    <t>O2120201003053532201</t>
  </si>
  <si>
    <t>Detergentes en polvo</t>
  </si>
  <si>
    <t>Detergente multiusos en polvo (Compra)</t>
  </si>
  <si>
    <t xml:space="preserve">  Con agente tensoactivo de mínimo 60% de biodegradabilidad
  Con efecto limpiador de mínimo 9%.
   El  envase del producto deberá estar correctamente etiquetado bajo los parámetros: nombre comercial del producto, pictogramas de los compuestos peligrosos e instrucciones de uso
 Debe contener concentraciones de fósforo iguales o inferiores a 0.65% de fósforo (Resolución 0689 de 2016)
</t>
  </si>
  <si>
    <t>Polvo, en bolsa plástica o recipiente plástico
con un peso de 1.000 g</t>
  </si>
  <si>
    <t>O2120201003053532201 Detergentes en polvo</t>
  </si>
  <si>
    <t>Desinfectante de alto nivel de desinfección para uso hospitalario (Compra)</t>
  </si>
  <si>
    <t xml:space="preserve">  Con agentes bactericidas, fungicidas, tubercolicidas, esporicidas y virucidas.
  Sin fragacia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</si>
  <si>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Líquido, en recipiente plástico con capacidad
mínima de 3.785 ml</t>
  </si>
  <si>
    <t>Pastilla desinfectante para sanitario (Compra)</t>
  </si>
  <si>
    <t xml:space="preserve"> Con agentes bactericidas, fungicidas y virucidas.</t>
  </si>
  <si>
    <t>Unidad con peso mínimo de 45 g</t>
  </si>
  <si>
    <t>O2120201003053532204</t>
  </si>
  <si>
    <t>Preparaciones para limpiar vidrios</t>
  </si>
  <si>
    <t>Líquido para limpiar vidrios 1 (Compra)</t>
  </si>
  <si>
    <t xml:space="preserve"> Con agente(s) principal(es) con efecto limpiador y desengrasante en una concentración mínima del 4%
 Disponible mínimo en dos (2) fragancias
  El envase debe estar  correctamente etiquetados bajo los parámetros establecidos en el sistema globalmente armonizado indicando: nombre comercial del producto, pictogramas de los compuestos peligrosos e instrucciones de uso</t>
  </si>
  <si>
    <t>O2120201003053532204 Preparaciones para limpiar vidrios</t>
  </si>
  <si>
    <t>O2120201003043424014</t>
  </si>
  <si>
    <t>Hipoclorito de sodio</t>
  </si>
  <si>
    <t>Blanqueador o hipoclorito 1 (Compra)</t>
  </si>
  <si>
    <t xml:space="preserve"> Solución con una concentración mínima del 5%
  El  envase del producto deberá estar correctamente etiquetado, indicando: nombre comercial del producto, pictogramas de los compuestos peligrosos e instrucciones de uso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</si>
  <si>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O2120201003043424014 Hipoclorito de sodio</t>
  </si>
  <si>
    <t>O2120201003053533202</t>
  </si>
  <si>
    <t>Ceras para pisos</t>
  </si>
  <si>
    <t>Cera polimérica (Compra)</t>
  </si>
  <si>
    <t xml:space="preserve"> Polimérica autobrillante.
 Con polímeros acrílicos, nivelantes y plastificantes.
 Neutra (para pisos de todos los colores)
 Contenido mínimo de sólidos del 10%</t>
  </si>
  <si>
    <t>O2120201003053533202 Ceras para pisos</t>
  </si>
  <si>
    <t>O2120201003053549945</t>
  </si>
  <si>
    <t>Productos químicos especiales para tratamiento de pisos</t>
  </si>
  <si>
    <t>Sellante para pisos (Compra)</t>
  </si>
  <si>
    <t xml:space="preserve"> Polimérico autobrillante.
 Con polímeros acrílicos, nivelantes y plastificantes.
 Contenido mínimo de sólidos del 20%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</si>
  <si>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O2120201003053549945 Productos químicos especiales para tratamiento de pisos</t>
  </si>
  <si>
    <t>Mantenedor de pisos (Compra)</t>
  </si>
  <si>
    <t xml:space="preserve"> Polimérico autobrillante.
 Con polímeros acrílicos, nivelantes y plastificantes.
 Contenido mínimo de sólidos del 8%</t>
  </si>
  <si>
    <t>Líquido, en recipiente
plástico con capacidad mínima de 3.785 ml</t>
  </si>
  <si>
    <t>Removedor de cera (Compra)</t>
  </si>
  <si>
    <t xml:space="preserve"> Con agente activo alcalino en una concentración mínima del 9%
 pH entre 11 y 14</t>
  </si>
  <si>
    <t>Jabón neutro para pisos 1 (Compra)</t>
  </si>
  <si>
    <t xml:space="preserve">  Jabón multiusos
  PH Neutro, 
  No corrosivo ni tóxico
 Debe contener concentraciones de fósforo iguales o inferiores a 0.65% de fósforo (Resolución 0689 de 2016)</t>
  </si>
  <si>
    <t>Varsol ecológico 2 (Compra)</t>
  </si>
  <si>
    <t xml:space="preserve"> Solución con agentes desinfectantes, desmanchadores y desengrasantes  en concentración mínima del 15%.
 Biodegradable mínimo en un 95%</t>
  </si>
  <si>
    <t>O2120201003053533102</t>
  </si>
  <si>
    <t>Purificadores líquidos de ambiente</t>
  </si>
  <si>
    <t>Ambientador 1 (Compra)</t>
  </si>
  <si>
    <t xml:space="preserve"> Solución con alcohol etílico y solventes.
 Con fragancia en una concentración del 1,5%
 En múltiples fragancias
 El envase debe estar correctamente etiquetado bajo los parámetros establecidos en el sistema globalmente armonizado (Decreto 1496 de 2018) indicando: nombre comercial del producto, pictogramas de los compuestos peligrosos si aplica e instrucciones de uso de acuerdo con los tiempos de transición descritos en el artículo 24 de la Resolución 773 de 2021.</t>
  </si>
  <si>
    <t>O2120201003053533102 Purificadores líquidos de ambiente</t>
  </si>
  <si>
    <t>Ambientador 2 (Compra)</t>
  </si>
  <si>
    <t xml:space="preserve"> Solución con alcohol etílico y solventes.
 Con fragancia en una concentración del 1,5%
 En múltiples fragancias
 libre de CFC
  Envase correctamente etiquetado bajo los parámetros establecidos indicando: nombre comercial del producto, pictogramas de los compuestos peligrosos e instrucciones de uso.
 Elaborado en material reciclable</t>
  </si>
  <si>
    <t>Líquido, en aerosol seguro para la capa de ozono con capacidad mínima de 400 ml</t>
  </si>
  <si>
    <t>O2120201003033335001</t>
  </si>
  <si>
    <t>Solventes para insecticida</t>
  </si>
  <si>
    <t>Insecticida 1 (Compra)</t>
  </si>
  <si>
    <t xml:space="preserve"> Para eliminar insectos rastreros.
  Con acción residual hasta por 4 semanas o de larga duración
 Sin fuertes olores químicos
 Libre de CFC
  El  envase del producto deberá estar correctamente etiquetado, indicando: nombre comercial del producto, pictogramas de los compuestos peligrosos e instrucciones de uso</t>
  </si>
  <si>
    <t>Líquido, en aerosol seguro para la capa de ozono con capacidad
mínima de 350 ml</t>
  </si>
  <si>
    <t>O2120201003033335001 Solventes para insecticida</t>
  </si>
  <si>
    <t>Insecticida 2 (Compra)</t>
  </si>
  <si>
    <t xml:space="preserve"> Para eliminar insectos voladores
  Con acción residual hasta por 4 semanas o de larga duración
 Sin fuertes olores químicos
 Libre de CFC
  El  envase del producto deberá estar correctamente etiquetado, indicando: nombre comercial del producto, pictogramas de los compuestos peligrosos e instrucciones de uso</t>
  </si>
  <si>
    <t>O2120201002072792104</t>
  </si>
  <si>
    <t>Fieltros de algodón</t>
  </si>
  <si>
    <t>Limpiones 1 (Compra)</t>
  </si>
  <si>
    <t xml:space="preserve"> En tela de toalla fileteada
 Color blanco sin estampado
 Tamaño mínimo de 45cm de largo por 45cm de ancho.</t>
  </si>
  <si>
    <t>Unidad</t>
  </si>
  <si>
    <t>O2120201002072792104 Fieltros de algodón</t>
  </si>
  <si>
    <t>Limpiones 2 (Compra)</t>
  </si>
  <si>
    <t xml:space="preserve"> En tela de toalla fileteada
 Color blanco sin estampado
Tamaño mínimo de 100 cm de largo por 70 cm de ancho</t>
  </si>
  <si>
    <t>Limpiones 3 (Compra)</t>
  </si>
  <si>
    <t xml:space="preserve"> En tela fileteada
 Color blanco sin estampado
 Tamaño mínimo de 45 cm de largo por 45 cm de ancho</t>
  </si>
  <si>
    <t>Limpiones 4 (Compra)</t>
  </si>
  <si>
    <t xml:space="preserve"> En tela fileteada
 Color blanco sin estampado
Tamaño mínimo de 100 cm de largo por 70 cm de ancho</t>
  </si>
  <si>
    <t>Limpiones 5 (Compra)</t>
  </si>
  <si>
    <t xml:space="preserve"> En tela tipo galleta fileteada
 Color blanco o beige sin estampado
Tamaño mínimo de 100 cm de largo por 70 cm de ancho</t>
  </si>
  <si>
    <t>Bayetilla 1 (Compra)</t>
  </si>
  <si>
    <t xml:space="preserve">  En tela fileteada
   100% algodón y fibra natural 
 Color blanco sin estampado
Tamaño mínimo de 100 cm de largo por 70 cm de ancho</t>
  </si>
  <si>
    <t>Bayetilla 2 (Compra)</t>
  </si>
  <si>
    <t xml:space="preserve">  En tela fileteada
  100% algodón y fibra natural 
  Color rojo sin estampado
 Tamaño mínimo de 100 cm de largo por 70 cm de ancho</t>
  </si>
  <si>
    <t>O2120201002072719009</t>
  </si>
  <si>
    <t> Paños absorbentes desechables para uso doméstico</t>
  </si>
  <si>
    <t>Paño absorbente multiusos 1 (Compra)</t>
  </si>
  <si>
    <t xml:space="preserve"> Retira el polvo sin dejar residuos ni pelusas
 Antibacterial reutilizable
 Tela con microporos
 Tamaño mínimo de 60 cm de largo por 33 cm de ancho</t>
  </si>
  <si>
    <t>Paquete X 6 unidades</t>
  </si>
  <si>
    <t>O2120201002072719009  Paños absorbentes desechables para uso doméstico</t>
  </si>
  <si>
    <t>Paño absorbente multiusos 2 (Compra)</t>
  </si>
  <si>
    <t xml:space="preserve"> Retira el polvo sin dejar residuos ni pelusas
 Antibacterial reutilizable
 Tela con microporos
 Tamaño mínimo de 25 cm de largo por 45 cm de ancho</t>
  </si>
  <si>
    <t>Rollo X 40 unidades</t>
  </si>
  <si>
    <t>O2120201004024291231</t>
  </si>
  <si>
    <t>Esponjas y esponjillas metálicas</t>
  </si>
  <si>
    <t>Esponjilla 1 (Compra)</t>
  </si>
  <si>
    <t xml:space="preserve"> Espuma enmallada
 Tamaño mínimo de 7 cm de largo por 10 cm de ancho</t>
  </si>
  <si>
    <t>O2120201004024291231 Esponjas y esponjillas metálicas</t>
  </si>
  <si>
    <t>Esponjilla 2 (Compra)</t>
  </si>
  <si>
    <t xml:space="preserve"> Doble uso (material de esponjilla blanda y abrasiva)
 Tamaño mínimo de 7 cm de largo por 10 cm de ancho
 No debe contener PVC o Poliestireno expandido u otros plásticos de un solo uso tanto en el envase como en el embalaje</t>
  </si>
  <si>
    <t>Esponjilla 3 (Compra)</t>
  </si>
  <si>
    <t xml:space="preserve"> Abrasiva
 Tamaño mínimo de 9 cm de largo por 12 cm de</t>
  </si>
  <si>
    <t>Esponjilla 4 (Compra)</t>
  </si>
  <si>
    <t xml:space="preserve"> Elaborada con fibra de acero inoxidable para dar brillo
 Tamaño mínimo de 5 cm de largo por 5 cm de ancho</t>
  </si>
  <si>
    <t>Esponjilla 5 (Compra)</t>
  </si>
  <si>
    <t xml:space="preserve"> Elaborada con alambre de acero inoxidable
 Tamaño mínimo de 7 cm de largo por 10 cm de ancho</t>
  </si>
  <si>
    <t>O2120201003083899302</t>
  </si>
  <si>
    <t>Escobas</t>
  </si>
  <si>
    <t>Escoba 1 (Compra)</t>
  </si>
  <si>
    <t xml:space="preserve"> Cerdas suaves elaboradas con PET calibre entre 0,3 y 0,4 mm.
 Área de barrido mínima de 25 cm de largo por 8 cm de ancho por 10 cm de alto
 Material de base en plástico con acople tipo rosca
</t>
  </si>
  <si>
    <t>O2120201003083899302 Escobas</t>
  </si>
  <si>
    <t>Escoba 2 (Compra)</t>
  </si>
  <si>
    <t xml:space="preserve"> Cerdas duras elaboradas con PET calibre entre 0,4 y 0,6 mm.
 Área de barrido mínima de 25 cm de largo por 8 cm de ancho por 10 cm de alto
 Material de base en plástico con acople tipo rosca
</t>
  </si>
  <si>
    <t>Escoba 3 (Compra)</t>
  </si>
  <si>
    <t xml:space="preserve"> Cerdas suaves elaboradas con PET calibre entre 0,3 y 0,4 mm.
 Área de barrido mínima de 35 cm de largo por 8 cm de ancho por 10 cm de alto
 Material de base en plástico con acople tipo rosca
</t>
  </si>
  <si>
    <t>Escoba 4 (Compra)</t>
  </si>
  <si>
    <t xml:space="preserve"> Cerdas duras elaboradas con PET calibre entre 0,4 y 0,6 mm.
 Área de barrido mínima de 35 cm de largo por 8 cm de ancho por 10 cm de alto
 Material de base en plástico con acople tipo rosca
</t>
  </si>
  <si>
    <t>O2120201004024299201</t>
  </si>
  <si>
    <t>Mangos metálicos</t>
  </si>
  <si>
    <t>Mango metálico escoba 1 (Compra)</t>
  </si>
  <si>
    <t xml:space="preserve"> Extensión mínima de 140 cm
 Acople plástico o rosca para palos de escoba
 </t>
  </si>
  <si>
    <t>O2120201004024299201 Mangos metálicos</t>
  </si>
  <si>
    <t>O2120201003083899303</t>
  </si>
  <si>
    <t>Cepillos para lavar o fregar</t>
  </si>
  <si>
    <t>Cepillos 2 (Compra)</t>
  </si>
  <si>
    <t xml:space="preserve"> Para pisos
 Cuerpo elaborado en plástico
 Cerdas duras en fibra plástica
 Tamaño mínimo de 23 cm de largo por 6 cm de ancho por 7 cm de alto.
 Mango metálico con una extensión mínima de
140 cm</t>
  </si>
  <si>
    <t>O2120201003083899303 Cepillos para lavar o fregar</t>
  </si>
  <si>
    <t>Cepillos 3 (Compra)</t>
  </si>
  <si>
    <t xml:space="preserve"> Para pisos
 Cuerpo elaborado en plástico
 Cerdas duras en fibra plástica
 Tamaño mínimo de 35 cm de largo por 6 cm de ancho por 7 cm de alto.
 Mango metálico con una extensión mínima de
140 cm</t>
  </si>
  <si>
    <t>O2120201002072732007</t>
  </si>
  <si>
    <t> Mechas para trapero</t>
  </si>
  <si>
    <t>Trapero 1 (Compra)</t>
  </si>
  <si>
    <t xml:space="preserve">  Elaborado con hilaza de algodón natural
  Mecha con peso mínimo 250 gr y extensión mínima de 32 cm de  largo
  Material de base en plástico con acople tipo rosca
</t>
  </si>
  <si>
    <t>O2120201002072732007  Mechas para trapero</t>
  </si>
  <si>
    <t>Trapero 2 (Compra)</t>
  </si>
  <si>
    <t xml:space="preserve"> Elaborado con hilaza de algodón natural
 Mecha con peso mínimo de 350 gr y extensión mínima de 32 cm de largo
 Material de base en plástico con acople tipo rosca
</t>
  </si>
  <si>
    <t>Trapero 3 (Compra)</t>
  </si>
  <si>
    <t xml:space="preserve"> Elaborado con hilaza de algodón natural
 Mecha con peso mínimo de 435 gr y extensión mínima de 32 cm de largo
 Material de base en plástico con acople tipo rosca</t>
  </si>
  <si>
    <t>Mango metálico trapero (Compra)</t>
  </si>
  <si>
    <t>Cepillo para sanitario (churrusco) (Compra)</t>
  </si>
  <si>
    <t xml:space="preserve"> Cerdas duras elaboradas en fibras plásticas
 Extensión mínima de las cerdas es de 2,5 cm
 Base y mango elaborados en plástico
 Mango con longitud mínima de 33 cm</t>
  </si>
  <si>
    <t>Pads 1 (Compra)</t>
  </si>
  <si>
    <t xml:space="preserve"> Para brillo
 Diámetro mínimo de 16 pulgadas
 Rojo o blanco</t>
  </si>
  <si>
    <t>Pads 2 (Compra)</t>
  </si>
  <si>
    <t xml:space="preserve"> Para remoción
 Diámetro mínimo de 16 pulgadas
 Café o negro</t>
  </si>
  <si>
    <t>Pads 3 (Compra)</t>
  </si>
  <si>
    <t xml:space="preserve"> Para brillo
 Diámetro mínimo de 20 pulgadas
 Rojo o blanco</t>
  </si>
  <si>
    <t>Pads 4 (Compra)</t>
  </si>
  <si>
    <t xml:space="preserve"> Para remoción
 Diámetro mínimo de 20 pulgadas
 Café o negro</t>
  </si>
  <si>
    <t>Boneth 2 (Compra)</t>
  </si>
  <si>
    <t xml:space="preserve"> Diámetro mínimo de 20 pulgadas
 Elaborado en hilaza de algodón</t>
  </si>
  <si>
    <t>O2120201003063641001</t>
  </si>
  <si>
    <t>Bolsas de material plástico sin impresión</t>
  </si>
  <si>
    <t>Bolsas plásticas 1 (Compra)</t>
  </si>
  <si>
    <r>
      <rPr>
        <b/>
        <sz val="6"/>
        <color rgb="FFFF0000"/>
        <rFont val="Arial"/>
        <family val="2"/>
      </rPr>
      <t xml:space="preserve"> De color negro</t>
    </r>
    <r>
      <rPr>
        <sz val="6"/>
        <rFont val="Arial"/>
        <family val="2"/>
      </rPr>
      <t xml:space="preserve">
 Tamaño de 40 cm de ancho por 55 cm de largo</t>
    </r>
  </si>
  <si>
    <t>Paquete de mínimo 6</t>
  </si>
  <si>
    <t>O2120201003063641001 Bolsas de material plástico sin impresión</t>
  </si>
  <si>
    <t>Bolsas plásticas 2 (Compra)</t>
  </si>
  <si>
    <r>
      <rPr>
        <b/>
        <sz val="6"/>
        <color rgb="FFFF0000"/>
        <rFont val="Arial"/>
        <family val="2"/>
      </rPr>
      <t xml:space="preserve"> De color verde</t>
    </r>
    <r>
      <rPr>
        <sz val="6"/>
        <rFont val="Arial"/>
        <family val="2"/>
      </rPr>
      <t xml:space="preserve">
 Tamaño de 40 cm de ancho por 55 cm de largo</t>
    </r>
  </si>
  <si>
    <t>Bolsas plásticas 8 (Compra)</t>
  </si>
  <si>
    <r>
      <rPr>
        <b/>
        <sz val="6"/>
        <color rgb="FFFF0000"/>
        <rFont val="Arial"/>
        <family val="2"/>
      </rPr>
      <t xml:space="preserve"> De color negro</t>
    </r>
    <r>
      <rPr>
        <sz val="6"/>
        <color rgb="FF000000"/>
        <rFont val="Arial"/>
        <family val="2"/>
      </rPr>
      <t xml:space="preserve">
 Tamaño de 60 cm de ancho por 70 cm de largo</t>
    </r>
  </si>
  <si>
    <t>Bolsas plásticas 15 (Compra)</t>
  </si>
  <si>
    <r>
      <rPr>
        <b/>
        <sz val="6"/>
        <color rgb="FFFF0000"/>
        <rFont val="Arial"/>
        <family val="2"/>
      </rPr>
      <t xml:space="preserve"> De color negro</t>
    </r>
    <r>
      <rPr>
        <sz val="6"/>
        <color rgb="FF000000"/>
        <rFont val="Arial"/>
        <family val="2"/>
      </rPr>
      <t xml:space="preserve">
  Tamaño de 70 cm de ancho por 90 cm de largo</t>
    </r>
  </si>
  <si>
    <t>Bolsas plásticas 17 (Compra)</t>
  </si>
  <si>
    <r>
      <rPr>
        <b/>
        <sz val="6"/>
        <color rgb="FFFF0000"/>
        <rFont val="Arial"/>
        <family val="2"/>
      </rPr>
      <t xml:space="preserve"> De color blanco</t>
    </r>
    <r>
      <rPr>
        <sz val="6"/>
        <color rgb="FF000000"/>
        <rFont val="Arial"/>
        <family val="2"/>
      </rPr>
      <t xml:space="preserve">
 Tamaño de 70 cm de ancho por 90 cm de largo</t>
    </r>
  </si>
  <si>
    <t>Bolsas plásticas 21 (Compra)</t>
  </si>
  <si>
    <r>
      <rPr>
        <b/>
        <sz val="6"/>
        <color rgb="FFFF0000"/>
        <rFont val="Arial"/>
        <family val="2"/>
      </rPr>
      <t xml:space="preserve"> De color negro</t>
    </r>
    <r>
      <rPr>
        <sz val="6"/>
        <color rgb="FF000000"/>
        <rFont val="Arial"/>
        <family val="2"/>
      </rPr>
      <t xml:space="preserve">
  Tamaño de 80 cm de ancho por 110 cm de largo</t>
    </r>
  </si>
  <si>
    <t>Bolsas plásticas 22 (Compra)</t>
  </si>
  <si>
    <r>
      <rPr>
        <b/>
        <sz val="6"/>
        <color rgb="FFFF0000"/>
        <rFont val="Arial"/>
        <family val="2"/>
      </rPr>
      <t xml:space="preserve"> De color verde</t>
    </r>
    <r>
      <rPr>
        <sz val="6"/>
        <color rgb="FF000000"/>
        <rFont val="Arial"/>
        <family val="2"/>
      </rPr>
      <t xml:space="preserve">
  Tamaño de 80 cm de ancho por 110 cm de largo</t>
    </r>
  </si>
  <si>
    <t>Bolsas plásticas 23 (Compra)</t>
  </si>
  <si>
    <r>
      <rPr>
        <b/>
        <sz val="6"/>
        <color rgb="FFFF0000"/>
        <rFont val="Arial"/>
        <family val="2"/>
      </rPr>
      <t xml:space="preserve"> De color blanco</t>
    </r>
    <r>
      <rPr>
        <sz val="6"/>
        <color rgb="FF000000"/>
        <rFont val="Arial"/>
        <family val="2"/>
      </rPr>
      <t xml:space="preserve">
 Tamaño de 80 cm de ancho por 110 cm de largo</t>
    </r>
  </si>
  <si>
    <t>Bolsas plásticas 24 (Compra)</t>
  </si>
  <si>
    <r>
      <rPr>
        <b/>
        <sz val="6"/>
        <color rgb="FFFF0000"/>
        <rFont val="Arial"/>
        <family val="2"/>
      </rPr>
      <t xml:space="preserve"> De color rojo</t>
    </r>
    <r>
      <rPr>
        <sz val="6"/>
        <color rgb="FF000000"/>
        <rFont val="Arial"/>
        <family val="2"/>
      </rPr>
      <t xml:space="preserve">
 Tamaño de 80 cm de ancho por 110 cm de largo
 Con impresión de aviso de riesgo biológico</t>
    </r>
  </si>
  <si>
    <t>O2120201002082823803</t>
  </si>
  <si>
    <t>Guantes de fibras artificiales y sintéticas</t>
  </si>
  <si>
    <t>Guantes 7 (Compra)</t>
  </si>
  <si>
    <t xml:space="preserve"> Elaborados en carnaza
 Tallas 7 a 9 o S a XL</t>
  </si>
  <si>
    <t>Par</t>
  </si>
  <si>
    <t>O2120201002082823803 Guantes de fibras artificiales y sintéticas</t>
  </si>
  <si>
    <t>Guantes 9 (Compra)</t>
  </si>
  <si>
    <t xml:space="preserve"> Elaborados en hilaza
 Tallas 7 a 9 o S a XL</t>
  </si>
  <si>
    <t>O2120201003023213101</t>
  </si>
  <si>
    <t>Papel del tipo utilizado para papel higiénico</t>
  </si>
  <si>
    <t>Papel higiénico 1 (Compra)</t>
  </si>
  <si>
    <t xml:space="preserve">  Rollo con longitud mínima de 20 metros
  Doble hoja blanca
  Sin fragancia</t>
  </si>
  <si>
    <t>Rollo</t>
  </si>
  <si>
    <t>O2120201003023213101 Papel del tipo utilizado para papel higiénico</t>
  </si>
  <si>
    <t>Papel higiénico 3 (Compra)</t>
  </si>
  <si>
    <t xml:space="preserve"> Rollo con longitud mínima de 250 metros
 Doble hoja blanca
 Sin fragancia</t>
  </si>
  <si>
    <t>O2120201003023219304</t>
  </si>
  <si>
    <t>Toallas de papel</t>
  </si>
  <si>
    <t>Toallas para manos 6 (Compra)</t>
  </si>
  <si>
    <t xml:space="preserve"> Toallas interdobladas, paquete con mínimo 150 unidades
 Doble hoja con un tamaño mínimo de 20 cm de largo por 15 cm de ancho
  Hoja color blanco</t>
  </si>
  <si>
    <t>O2120201003023219304 Toallas de papel</t>
  </si>
  <si>
    <t>Toallas para manos 7 (Compra)</t>
  </si>
  <si>
    <t xml:space="preserve"> Toallas con precorte
 Rollo con longitud mínima de 100 metros
 Doble hoja con tamaño mínimo de 15 cms de ancho
 Color Blanco
 Sin fragancia</t>
  </si>
  <si>
    <t>O2120201003023219303</t>
  </si>
  <si>
    <t>Pañuelos de papel</t>
  </si>
  <si>
    <t>Pañuelos (Compra)</t>
  </si>
  <si>
    <t xml:space="preserve"> Doble hoja
 Color blanco</t>
  </si>
  <si>
    <t>Caja de mínimo 50 unidades</t>
  </si>
  <si>
    <t>O2120201003023219303 Pañuelos de papel</t>
  </si>
  <si>
    <t>O2120201003023219907</t>
  </si>
  <si>
    <t>Vasos de papel o cartón</t>
  </si>
  <si>
    <t>Vasos biodegradables 2 (Compra)</t>
  </si>
  <si>
    <t xml:space="preserve">  Elaborado en cartón 97% biodegradable
  Capacidad mínima de 6 oz</t>
  </si>
  <si>
    <t>Paquete de mínimo 50</t>
  </si>
  <si>
    <t>O2120201003023219907 Vasos de papel o cartón</t>
  </si>
  <si>
    <t>Vasos biodegradables 4 (Compra)</t>
  </si>
  <si>
    <t xml:space="preserve"> Capacidad mínima de 9 onzas 
 Sin tapa  Liso
 Biodegradable y compostable.
 Elaborado en polyboard (cartón)  y/ocon la fibra de caña de azúcar o almidón de maíz</t>
  </si>
  <si>
    <t>Paquete de mínimo 50 unidades</t>
  </si>
  <si>
    <t>O2120201003013191409</t>
  </si>
  <si>
    <t>Aplicadores, bajalenguas y otros para usos higiénicos, de madera</t>
  </si>
  <si>
    <t>Mezclador 1 (Compra)</t>
  </si>
  <si>
    <t xml:space="preserve"> Mezcladores  elaborados en madera y/o apartir de recursos renovables como la caña de azucar y/o almidón de maíz
 Longitud mínima de 11 cm</t>
  </si>
  <si>
    <t>Paquete de mínimo 500</t>
  </si>
  <si>
    <t>O2120201003013191409 Aplicadores, bajalenguas y otros para usos higiénicos, de madera</t>
  </si>
  <si>
    <t>O2120201003023213102</t>
  </si>
  <si>
    <t>Papel para servilletas, toallas y similares</t>
  </si>
  <si>
    <t>Servilleta papel (Compra)</t>
  </si>
  <si>
    <t xml:space="preserve"> Tipo cafetería
  Dobe hoja
 Color blanco
 Dimensiones mínimas de 21,5 cm de largo y 14 cm de ancho
 100% Biodegradable 
 Elaborado a base de papel reciclado no clorado
 No debe contener PVC o Poliestireno expandido u otros plásticos de un solo uso tanto en el envase como en el embalaje.</t>
  </si>
  <si>
    <t>Paquete de mínimo 100 unidades</t>
  </si>
  <si>
    <t>O2120201003023213102 Papel para servilletas, toallas y similares</t>
  </si>
  <si>
    <t>O2120201002072719007</t>
  </si>
  <si>
    <t>Filtros de material textil, para usos técnicos e industriales</t>
  </si>
  <si>
    <t>Filtro para greca 1 (Compra)</t>
  </si>
  <si>
    <t xml:space="preserve"> Elaborada en tela
 Para greca
 Capacidad de media libra
 No debe contener PVC o Poliestireno expandido u otros plásticos de un solo uso tanto en el envase como en el embalaje</t>
  </si>
  <si>
    <t>O2120201002072719007 Filtros de material textil, para usos técnicos e industriales</t>
  </si>
  <si>
    <t>Filtro para greca 2 (Compra)</t>
  </si>
  <si>
    <t xml:space="preserve"> Elaborada en tela
 Para greca
 Capacidad de una 1 libra
 No debe contener PVC o Poliestireno expandido u otros plásticos de un solo uso tanto en el envase como en el embalaje.</t>
  </si>
  <si>
    <t>O2120201003073719199</t>
  </si>
  <si>
    <t>Envases n.c.p. de vidrio</t>
  </si>
  <si>
    <t>Termo para café 1 (Compra)</t>
  </si>
  <si>
    <t xml:space="preserve"> Elaborado en plástico
 Capacidad mínima de 1 litro</t>
  </si>
  <si>
    <t>O2120201003073719199 Envases n.c.p. de vidrio</t>
  </si>
  <si>
    <t>Termo para café 2 (Compra)</t>
  </si>
  <si>
    <t xml:space="preserve"> - Térmico, con bomba tipo dispensador. Portatil.  
 - Bomba manual para dispensar la bebida.  
 - Acero inoxidable y plastico. 
 - Agarradera plastica, tapa con empaque, bomba manual. 
 - Capacidad mínima de 3 litros</t>
  </si>
  <si>
    <t>O2120201002032381302</t>
  </si>
  <si>
    <t> Café molido</t>
  </si>
  <si>
    <t>Café 1 (Compra)</t>
  </si>
  <si>
    <t xml:space="preserve"> 100% café tostado y molido.   
 Tostión media.                                          
 Puntaje en taza mayor o igual a 80 puntos catación SCA y/o Denominación de Origen (Anexo 6)
 Empacada en bolsa de polipropileno aluminizada resistente a la humedad y al oxígeno.  
 Debe cumplir con las Resoluciones 333 de 2011 y 2674 de 2013 hasta la entrada en vigencia de la Resolución 810 de 2021 y aquellas que la modifiquen, adicionen o deroguen.</t>
  </si>
  <si>
    <t>Libra</t>
  </si>
  <si>
    <t>O2120201002032381302  Café molido</t>
  </si>
  <si>
    <t>O2120201002032382103</t>
  </si>
  <si>
    <t> Café instantáneo aglomerado o atomizado</t>
  </si>
  <si>
    <t>Crema para café (Compra)</t>
  </si>
  <si>
    <t xml:space="preserve"> No láctea
 Debe cumplir con Resolución 333 de 2011 sobre rotulado y etiquetado nutricional y las normas que la modifiquen</t>
  </si>
  <si>
    <t>Bolsas de mínimo 100 sobres de mínimo 4 g</t>
  </si>
  <si>
    <t>O2120201002032382103  Café instantáneo aglomerado o atomizado</t>
  </si>
  <si>
    <t>O2120201002032352001</t>
  </si>
  <si>
    <t>Azúcar refinada</t>
  </si>
  <si>
    <t>Azúcar 1 (Compra)</t>
  </si>
  <si>
    <t xml:space="preserve"> Blanca
 Empaque elaborado en materiales atóxicos
 Debe cumplir con Resolución 333 de 2011 sobre rotulado y etiquetado nutricional y las normas que la modifiquen</t>
  </si>
  <si>
    <t>Bolsa de mínimo 200 sobres o tubipacks de 5 g</t>
  </si>
  <si>
    <t>O2120201002032352001 Azúcar refinada</t>
  </si>
  <si>
    <t>Azúcar 3 (Compra)</t>
  </si>
  <si>
    <t>O2120201002032399921</t>
  </si>
  <si>
    <t>Productos aromáticos diversos</t>
  </si>
  <si>
    <t>Aromática (Compra)</t>
  </si>
  <si>
    <t xml:space="preserve"> Para infusión
 Cajas disponbiles en mínimo tres (3) sabores
 100% naturales</t>
  </si>
  <si>
    <t>Cajas de mínimo 20 en sobres.</t>
  </si>
  <si>
    <t>O2120201002032399921 Productos aromáticos diversos</t>
  </si>
  <si>
    <t>O2120201002032391101</t>
  </si>
  <si>
    <t>Té elaborado</t>
  </si>
  <si>
    <t>Té (Compra)</t>
  </si>
  <si>
    <t>Caja x 20 mínimo sobres</t>
  </si>
  <si>
    <t>O2120201002032391101 Té elaborado</t>
  </si>
  <si>
    <t>Infusión frutal (Compra)</t>
  </si>
  <si>
    <t xml:space="preserve">  Para infusión
  100% naturales
  Sabores surtidos</t>
  </si>
  <si>
    <t>O2120201002042441001</t>
  </si>
  <si>
    <t>Agua purificada (envasada)</t>
  </si>
  <si>
    <t>Agua potable 4 (Compra)</t>
  </si>
  <si>
    <t xml:space="preserve"> Agua potable potable purificada</t>
  </si>
  <si>
    <t>Botellón de mínimo 18.9 L</t>
  </si>
  <si>
    <t>O2120201002042441001 Agua purificada (envasada)</t>
  </si>
  <si>
    <t>Brillador 1 (Compra)</t>
  </si>
  <si>
    <t xml:space="preserve"> Mopa elaborada en algodón
 Área de barrido mínima de 100 cm de largo por 16cm de ancho
 Armazón y mango metálico</t>
  </si>
  <si>
    <t>Brillador 2 (Compra)</t>
  </si>
  <si>
    <t xml:space="preserve"> Mopa elaborada en algodón
 Área de barrido mínima de 60 cm de largo por 16cm de ancho
 Armazón y mango metálico</t>
  </si>
  <si>
    <t>Repuestos brillador 1 (Compra)</t>
  </si>
  <si>
    <t xml:space="preserve"> Mopa elaborada en algodón
 Área de barrido mínima de 100 cm de largo por 16 cm de ancho</t>
  </si>
  <si>
    <t>Repuestos brillador 2 (Compra)</t>
  </si>
  <si>
    <t xml:space="preserve"> Mopa elaborada en algodón
 Área de barrido mínima de 60 cm de largo por 16 cm de ancho</t>
  </si>
  <si>
    <t>Destapador para sanitario (chupa) (Compra)</t>
  </si>
  <si>
    <t xml:space="preserve"> Tipo campana
 Chupa elaborada en caucho
 Diámetro mínimo de 12 cm
 Mango elaborado en madera
 Mango con longitud mínima de 33 cm</t>
  </si>
  <si>
    <t>O2120201003063694016</t>
  </si>
  <si>
    <t>Recogedores plásticos de basura</t>
  </si>
  <si>
    <t>Recogedor de basura 1 (Compra)</t>
  </si>
  <si>
    <t xml:space="preserve"> Elaborado en plástico
 Con banda de goma y dientas barrescobas
 Mango con longitud mínima de 70 cm</t>
  </si>
  <si>
    <t>O2120201003063694016 Recogedores plásticos de basura</t>
  </si>
  <si>
    <t>O21202020070373122</t>
  </si>
  <si>
    <t>Servicios de arrendamiento o de alquiler de maquinaria y equipo de construcción sin operario</t>
  </si>
  <si>
    <t>Atomizadores (Compra)</t>
  </si>
  <si>
    <t xml:space="preserve"> Elaborado en plástico
 Reutilizable
 Capacidad mínima de 500 cc
 con pistola</t>
  </si>
  <si>
    <t>O21202020070373122 Servicios de arrendamiento o de alquiler de maquinaria y equipo de construcción sin operario</t>
  </si>
  <si>
    <t>O2120201003073719305</t>
  </si>
  <si>
    <t>Vasos y jarros de vidrio</t>
  </si>
  <si>
    <t>Vasos  1 (Compra)</t>
  </si>
  <si>
    <t xml:space="preserve"> Elaborado en vidrio
 Cilíndrico
 Capacidad mínima de 9 oz</t>
  </si>
  <si>
    <t>O2120201003073719305 Vasos y jarros de vidrio</t>
  </si>
  <si>
    <t>O2120201003073722101</t>
  </si>
  <si>
    <t>Vajillas de loza-pedernal</t>
  </si>
  <si>
    <t>Terno para café (Compra)</t>
  </si>
  <si>
    <t>Pocillo y plato de porcelana blanca para café.
 Sin diseño
 Plato de mínimo 12 cm de diámetro y pocillo de mínimo 150 cc
 No se debe rayar con el uso de los cubiertos y
debe ser apta para uso en horno microondas.</t>
  </si>
  <si>
    <t>Juego</t>
  </si>
  <si>
    <t>O2120201003073722101 Vajillas de loza-pedernal</t>
  </si>
  <si>
    <t>Haraganes 2  (Compra)</t>
  </si>
  <si>
    <t xml:space="preserve"> Para limpiar vidrios
 Con banda de goma con longitud mínima de 50 cm.
 Mango metálico extensible con longitud mínima
de 60 cm y máxima de 150 cm</t>
  </si>
  <si>
    <t>Haraganes 4  (Compra)</t>
  </si>
  <si>
    <t xml:space="preserve"> Para escurrir pisos
Con banda de goma con longitud mínima de 50 cm.</t>
  </si>
  <si>
    <t>O2120201003063694012</t>
  </si>
  <si>
    <t>Recipientes de material plástico-canecas para la basura</t>
  </si>
  <si>
    <t>Balde (Compra)</t>
  </si>
  <si>
    <t xml:space="preserve"> Capacidad mínima de 10 litros
 Con manija móvil
 Con "pico" antiderrames
 Disponibles en diferentes colores
 Elaborado en material reciclable
 Marcado de acuerdo con la norma ISO 11469 y ISO 1043. </t>
  </si>
  <si>
    <t>O2120201003063694012 Recipientes de material plástico-canecas para la basura</t>
  </si>
  <si>
    <t>Bandeja 1 (Arrendamiento)</t>
  </si>
  <si>
    <t xml:space="preserve"> Dimensiones mínimas de 37 cm de largo por 27 cm de ancho</t>
  </si>
  <si>
    <t>Bandeja 2 (Arrendamiento)</t>
  </si>
  <si>
    <t xml:space="preserve"> Dimensiones mínimas de 50 cm de largo por 33 cm de ancho</t>
  </si>
  <si>
    <t>Olleta (Arrendamiento)</t>
  </si>
  <si>
    <t xml:space="preserve"> Elaborada en aluminio
 Capacidad mínima de 2 litros</t>
  </si>
  <si>
    <t>Olla 2 (Arrendamiento)</t>
  </si>
  <si>
    <t xml:space="preserve"> Elaborada en aluminio
 Con tapa en aluminio
 Capacidad mínima de 5 litros</t>
  </si>
  <si>
    <t>Soporte para Botellón de agua (Compra)</t>
  </si>
  <si>
    <t xml:space="preserve">  Metálico
 Plegable</t>
  </si>
  <si>
    <t>O21202020070373230</t>
  </si>
  <si>
    <t>Servicios de arrendamiento sin opción de compra de muebles y otros aparatos domésticos</t>
  </si>
  <si>
    <t>Carro exprimidor de trapero 2 (Arrendamiento)</t>
  </si>
  <si>
    <t xml:space="preserve"> Elaborado en plástico
 Capacidad mínima de 35 litros
 Con cuatro ruedas y manija de escurridor</t>
  </si>
  <si>
    <t>O21202020070373230 Servicios de arrendamiento sin opción de compra de muebles y otros aparatos domésticos</t>
  </si>
  <si>
    <t>Carro de bebidas (Arrendamiento)</t>
  </si>
  <si>
    <t xml:space="preserve"> Tamaño mínimo de 80 cm de largo por 47 cm de ancho por 90 cm de alto</t>
  </si>
  <si>
    <t>Escalera 2 (Arrendamiento)</t>
  </si>
  <si>
    <t xml:space="preserve">  Cuerpo Metálico
 Altura mínima de  mínimo dos pasos.</t>
  </si>
  <si>
    <t>Escalera de tipo industrial (Arrendamiento)</t>
  </si>
  <si>
    <t xml:space="preserve"> Altura mínima de 5 escalones
</t>
  </si>
  <si>
    <t>Mangueras 2 (Arrendamiento)</t>
  </si>
  <si>
    <t xml:space="preserve"> Longitud mínima de 30 metros</t>
  </si>
  <si>
    <t>Mangueras 3 (Arrendamiento)</t>
  </si>
  <si>
    <t xml:space="preserve"> Longitud mínima de 50 metros</t>
  </si>
  <si>
    <t>Punto Ecológico 4 (Compra)</t>
  </si>
  <si>
    <t xml:space="preserve"> Base metálica
 Mínimo tres contenedores así:
 Contenedor color verde con palabras "residuos orgánicos aprovechables: restos de comida, desechos agrícolas" en la cara frontal
 Contenedor color blanco con palabras "residuos aprovechables como plástico, vidrio, metales, multicapa, papel y cartón" en la cara frontal
 Contenedor color negro con las palabaras "residuos no aprovechables: papel higiénico, servilletas, papeles y cartones contaminados con comida, papeles metalizados" en la cara frontal
 Capacidad mínima de 50 litros para cada contenedor
 Contenedores elaborados en plástico
 Debe cumplir con lo estipualdo en el artíuclo 4° de la Resolución 2184 del 26 de diciembre de 2019</t>
  </si>
  <si>
    <t>Punto Ecológico 5 (Compra)</t>
  </si>
  <si>
    <t xml:space="preserve"> Base metálica con techo en material metálico
 Mínimo tres contenedores así:
 Contenedor color verde con palabras "residuos orgánicos aprovechables: restos de comida, desechos agrícolas" en la cara frontal
 Contenedor color blanco con palabras "residuos aprovechables como plástico, vidrio, metales, multicapa, papel y cartón" en la cara frontal
 Contenedor color negro con las palabaras "residuos no aprovechables: papel higiénico, servilletas, papeles y cartones contaminados con comida, papeles metalizados" en la cara frontal
 Capacidad mínima de 50 litros para cada contenedor
 Contenedores elaborados en plástico
 Debe cumplir con lo estipualdo en el artíuclo 4° de la Resolución 2184 del 26 de diciembre de 2019</t>
  </si>
  <si>
    <t>Punto Ecológico 6 (Compra)</t>
  </si>
  <si>
    <t xml:space="preserve"> Base metálica
 Mínimo tres contenedores así:
 Contenedor color verde con palabras "residuos orgánicos aprovechables: restos de comida, desechos agrícolas" en la cara frontal
 Contenedor color blanco con palabras "residuos aprovechables como plástico, vidrio, metales, multicapa, papel y cartón" en la cara frontal
 Contenedor color negro con las palabaras "residuos no aprovechables: papel higiénico, servilletas, papeles y cartones contaminados con comida, papeles metalizados" en la cara frontal
 Capacidad mínima de 100 litros para cada contenedor
 Contenedores elaborados en plástico
 Debe cumplir con lo estipualdo en el artíuclo 4° de la Resolución 2184 del 26 de diciembre de 2019</t>
  </si>
  <si>
    <t>Señales peatonales de prevención y atención 3 (Compra)</t>
  </si>
  <si>
    <t xml:space="preserve"> Elaborado en plástico
 Tipo tijera, plegable
 Tamaño mínimo de 25 cm de ancho por 60 cm de alto por 22 cm de largo.
 Impresión en las dos caras con las palabras "Piso húmedo o "Piso mojado"".
 Color amarillo
 Acordes con la reglamentación establecida por la NTC 1461</t>
  </si>
  <si>
    <t>Dispensador para papel higiénico 2 (Compra)</t>
  </si>
  <si>
    <t xml:space="preserve"> Elaborado en acero inoxidable
 Para rollo de 250 metros y 400 metros
 Con visor para ver el estado del rollo
 Con cerradura y llave
 Incluye los elementos necesarios para realizar la instalación en pared
Incluye el costo de instalación.</t>
  </si>
  <si>
    <t>Dispensador de toallas de manos 3 (Compra)</t>
  </si>
  <si>
    <t xml:space="preserve"> Elaborado en acero inoxidable
 Para toallas de papel interdobladas con capacidad mínima de 300 toallas
 Con mecanismo para halar con la mano.
 Con cerradura y llave
 Incluye los elementos necesarios para realizar la instalación en pared
Incluye el costo de instalación</t>
  </si>
  <si>
    <t>Dispensador de jabón líquido 3 (Compra)</t>
  </si>
  <si>
    <t xml:space="preserve"> Elaborado en acero inoxidable
 Con válvula manual anticorrosiva.
 Uso habilitado para cualquier jabón líquido con capacidad mínima de 800 ml
 Con cerradura y llave
 Incluye los elementos necesarios para realizar la instalación en pared
 Incluye el el costo de instalación'</t>
  </si>
  <si>
    <t>Dispensador goteo por gravedad y recarga (Compra)</t>
  </si>
  <si>
    <t xml:space="preserve"> Elaborado en PVC blanco
 Goteo programable para desodorizar sanitarios y orinales
 Incluye manguera plástica de goteo
 Incluye los elementos necesarios para realizar la instalación en pared
 Incluye líquido para recarga mensual con agentes tensoactivos</t>
  </si>
  <si>
    <t>Greca para tintos 2 (Arrendamiento)</t>
  </si>
  <si>
    <t xml:space="preserve"> Eléctrica de 110 v
 Mínimo 2 servicios
 Con capacidad para 60 tintos</t>
  </si>
  <si>
    <t>Greca para tintos 3 (Arrendamiento)</t>
  </si>
  <si>
    <t xml:space="preserve"> Eléctrica de 110 v
  Mínimo dos servicios
  Con capacidad para 120 tintos</t>
  </si>
  <si>
    <t>Horno microondas de tipo industrial (Arrendamiento)</t>
  </si>
  <si>
    <t xml:space="preserve"> Potencia mínima de 1000 w
 Tamaño mínimo de 30 cm de ancho por 30 cm de alto por 40 cm de profundidad.</t>
  </si>
  <si>
    <t>Estufa 1 (Arrendamiento)</t>
  </si>
  <si>
    <t xml:space="preserve"> De dos puestos
  Eléctrica
 Con perilla para graduar mínimo 3 niveles de calor</t>
  </si>
  <si>
    <t>Aspiradora 2 (Arrendamiento)</t>
  </si>
  <si>
    <t xml:space="preserve"> De uso industrial para aspirado en seco y húmedo
 Motor con potencia entre 1200 w y 1400 w
 Capacidad entre 45 y 55 litros</t>
  </si>
  <si>
    <t>Lavabrilladora de pisos 1 (Arrendamiento)</t>
  </si>
  <si>
    <t xml:space="preserve"> De uso industrial
 Motores con potencia mínima de 1,5 hp y velocidad mínima de 175 rpm.
 Diámetro mínimo de 16"</t>
  </si>
  <si>
    <t xml:space="preserve">Unidad </t>
  </si>
  <si>
    <t>Lavabrilladora de pisos 2 (Arrendamiento)</t>
  </si>
  <si>
    <t xml:space="preserve"> De uso industrial
 Motores con potencia mínima de 1,5 hp y velocidad mínima de 175 rpm.
  Diámetro mínimo de 20"</t>
  </si>
  <si>
    <t>Brilladora de alta revolución (Arrendamiento)</t>
  </si>
  <si>
    <t xml:space="preserve"> De uso industrial
 Motores con potencia mínima de 1,5 hp y velocidad mínima de 1500 rpm.
 Diámetro mínimo de 20"</t>
  </si>
  <si>
    <t>Lavadora de alfombras y tapetes 1 (Arrendamiento)</t>
  </si>
  <si>
    <t xml:space="preserve">  Motor con potencia de mínimo 1100 w y velocidad mínima de 175 revoluciones por minuto.
 Capacidad mínima de 5 litros
 Diámetro mínimo de 16"</t>
  </si>
  <si>
    <t>Hidrolavadora Industrial (Arrendamiento)</t>
  </si>
  <si>
    <t xml:space="preserve">  Motor eléctrico y potencia de mínimo 2.2 Kw  1.450 RPM y entre 2.5 HP y 3.5 HP.
  Presión de salida de agua entre 900 psi y 1900 psi.</t>
  </si>
  <si>
    <t>Sopladora de hojas (Arrendamiento)</t>
  </si>
  <si>
    <t xml:space="preserve">  Caudal mínimo de 380 cfm / 645m3/h
  Autonomía mínima de 30 minutos
  Intensidad máxima de sonido de 100dB
(Máximo 3 galones)</t>
  </si>
  <si>
    <t>Sonda para inodoro (Arrendamiento)</t>
  </si>
  <si>
    <t>Sonda de mínimo 3''
 Cable de 1/2" (12,7 mm)
Funcional en inodoros ahorradores de agua
Peso entre 1,9 kg y 2,5 kg</t>
  </si>
  <si>
    <t>Guadañas (Arrendamiento)</t>
  </si>
  <si>
    <t>Viene cilindrada con apróximadamente 30 a 51,6 cm3.
Peso promedio entre 6,5 Kg y 7,7 Kg.
Cuchilla de 80 puntas
Capacidad del tanque de combustible entre 0,65 Lt y 1 Lt.
Cuenta con un sistema de arranque manual.
Cuenta con un sistema de ignición electrónico
Incluye el combustible para su funcioamiento (Máximo 3 galones)</t>
  </si>
  <si>
    <t>29 días</t>
  </si>
  <si>
    <t>TOTAL</t>
  </si>
  <si>
    <t>28 días</t>
  </si>
  <si>
    <t>21 días</t>
  </si>
  <si>
    <t>16 días</t>
  </si>
  <si>
    <t>14 días</t>
  </si>
  <si>
    <t>11 días</t>
  </si>
  <si>
    <t>10 días</t>
  </si>
  <si>
    <t>8 días</t>
  </si>
  <si>
    <t>27 días</t>
  </si>
  <si>
    <t>25 días</t>
  </si>
  <si>
    <t>O21202020080585330-Servicios de limpieza general</t>
  </si>
  <si>
    <t>O21202020080585330</t>
  </si>
  <si>
    <t>TOTAL INSUMOS Y MAQUINARIA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</si>
</sst>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 #,##0_-;_-* &quot;-&quot;_-;_-@_-"/>
    <numFmt numFmtId="44" formatCode="_-&quot;$&quot;\ * #,##0.00_-;\-&quot;$&quot;\ * #,##0.00_-;_-&quot;$&quot;\ * &quot;-&quot;??_-;_-@_-"/>
    <numFmt numFmtId="43" formatCode="_-* #,##0.00_-;\-* #,##0.00_-;_-* &quot;-&quot;??_-;_-@_-"/>
    <numFmt numFmtId="164" formatCode="&quot;$&quot;\ #,##0.00"/>
  </numFmts>
  <fonts count="33">
    <font>
      <sz val="11"/>
      <color theme="1"/>
      <name val="Calibri"/>
      <family val="2"/>
      <scheme val="minor"/>
    </font>
    <font>
      <sz val="11"/>
      <color theme="1"/>
      <name val="Calibri"/>
      <family val="2"/>
      <scheme val="minor"/>
    </font>
    <font>
      <sz val="10"/>
      <name val="Arial"/>
      <family val="2"/>
    </font>
    <font>
      <sz val="8"/>
      <color theme="1"/>
      <name val="Calibri"/>
      <family val="2"/>
      <scheme val="minor"/>
    </font>
    <font>
      <u/>
      <sz val="11"/>
      <color theme="10"/>
      <name val="Calibri"/>
      <family val="2"/>
      <scheme val="minor"/>
    </font>
    <font>
      <sz val="8"/>
      <color theme="1"/>
      <name val="Arial"/>
      <family val="2"/>
    </font>
    <font>
      <sz val="10"/>
      <color rgb="FF000000"/>
      <name val="Calibri"/>
      <family val="2"/>
      <scheme val="minor"/>
    </font>
    <font>
      <sz val="10"/>
      <name val="Arial"/>
      <family val="2"/>
    </font>
    <font>
      <sz val="10"/>
      <name val="Arial"/>
      <family val="2"/>
    </font>
    <font>
      <sz val="10"/>
      <name val="Verdana   "/>
      <charset val="134"/>
    </font>
    <font>
      <sz val="8"/>
      <name val="Calibri"/>
      <family val="2"/>
      <scheme val="minor"/>
    </font>
    <font>
      <sz val="10"/>
      <color theme="1"/>
      <name val="Arial"/>
      <family val="2"/>
    </font>
    <font>
      <sz val="12"/>
      <name val="Arial"/>
      <family val="2"/>
    </font>
    <font>
      <sz val="10"/>
      <color rgb="FF000000"/>
      <name val="Times New Roman"/>
      <family val="1"/>
    </font>
    <font>
      <sz val="6"/>
      <color theme="1"/>
      <name val="Arial"/>
      <family val="2"/>
    </font>
    <font>
      <b/>
      <sz val="8"/>
      <color rgb="FF7030A0"/>
      <name val="Arial"/>
      <family val="2"/>
    </font>
    <font>
      <b/>
      <sz val="8"/>
      <color theme="1"/>
      <name val="Arial"/>
      <family val="2"/>
    </font>
    <font>
      <b/>
      <sz val="8"/>
      <name val="Arial"/>
      <family val="2"/>
    </font>
    <font>
      <b/>
      <sz val="6"/>
      <name val="Arial"/>
      <family val="2"/>
    </font>
    <font>
      <sz val="9"/>
      <color theme="1"/>
      <name val="Calibri"/>
      <family val="2"/>
      <scheme val="minor"/>
    </font>
    <font>
      <sz val="8"/>
      <color rgb="FF000000"/>
      <name val="Arial"/>
      <family val="2"/>
    </font>
    <font>
      <sz val="8"/>
      <name val="Arial"/>
      <family val="2"/>
    </font>
    <font>
      <sz val="6"/>
      <color rgb="FF000000"/>
      <name val="Arial"/>
      <family val="2"/>
    </font>
    <font>
      <sz val="6"/>
      <name val="Arial"/>
      <family val="2"/>
    </font>
    <font>
      <sz val="9"/>
      <name val="Arial"/>
      <family val="2"/>
    </font>
    <font>
      <sz val="9"/>
      <color theme="1"/>
      <name val="Arial"/>
      <family val="2"/>
    </font>
    <font>
      <b/>
      <sz val="6"/>
      <color rgb="FFFF0000"/>
      <name val="Arial"/>
      <family val="2"/>
    </font>
    <font>
      <sz val="8"/>
      <color rgb="FFFF0000"/>
      <name val="Arial"/>
      <family val="2"/>
    </font>
    <font>
      <sz val="6"/>
      <color rgb="FFFF0000"/>
      <name val="Arial"/>
      <family val="2"/>
    </font>
    <font>
      <b/>
      <sz val="11"/>
      <color theme="1"/>
      <name val="Calibri"/>
      <family val="2"/>
      <scheme val="minor"/>
    </font>
    <font>
      <b/>
      <sz val="8"/>
      <color theme="1"/>
      <name val="Calibri"/>
      <family val="2"/>
      <scheme val="minor"/>
    </font>
    <font>
      <b/>
      <sz val="9"/>
      <color theme="1"/>
      <name val="Arial"/>
      <family val="2"/>
    </font>
    <font>
      <b/>
      <sz val="8"/>
      <color rgb="FFFF0000"/>
      <name val="Arial"/>
      <family val="2"/>
    </font>
  </fonts>
  <fills count="12">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rgb="FF92D050"/>
        <bgColor indexed="64"/>
      </patternFill>
    </fill>
    <fill>
      <patternFill patternType="solid">
        <fgColor rgb="FFFFFF00"/>
        <bgColor indexed="64"/>
      </patternFill>
    </fill>
    <fill>
      <patternFill patternType="solid">
        <fgColor rgb="FF00B050"/>
        <bgColor indexed="64"/>
      </patternFill>
    </fill>
    <fill>
      <patternFill patternType="solid">
        <fgColor rgb="FFFFC000"/>
        <bgColor indexed="64"/>
      </patternFill>
    </fill>
    <fill>
      <patternFill patternType="solid">
        <fgColor theme="0" tint="-0.149998474074526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3">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9" fontId="2" fillId="0" borderId="0" applyFont="0" applyFill="0" applyBorder="0" applyAlignment="0" applyProtection="0"/>
    <xf numFmtId="0" fontId="4" fillId="0" borderId="0" applyNumberFormat="0" applyFill="0" applyBorder="0" applyAlignment="0" applyProtection="0"/>
    <xf numFmtId="0" fontId="7" fillId="0" borderId="0"/>
    <xf numFmtId="0" fontId="8" fillId="0" borderId="0"/>
    <xf numFmtId="0" fontId="9" fillId="0" borderId="0"/>
    <xf numFmtId="0" fontId="2" fillId="0" borderId="0"/>
    <xf numFmtId="0" fontId="13" fillId="0" borderId="0"/>
    <xf numFmtId="43" fontId="1" fillId="0" borderId="0" applyFont="0" applyFill="0" applyBorder="0" applyAlignment="0" applyProtection="0"/>
    <xf numFmtId="41" fontId="1" fillId="0" borderId="0" applyFont="0" applyFill="0" applyBorder="0" applyAlignment="0" applyProtection="0"/>
  </cellStyleXfs>
  <cellXfs count="157">
    <xf numFmtId="0" fontId="0" fillId="0" borderId="0" xfId="0"/>
    <xf numFmtId="0" fontId="5" fillId="0" borderId="0" xfId="0" applyFont="1" applyAlignment="1">
      <alignment vertical="center" wrapText="1"/>
    </xf>
    <xf numFmtId="0" fontId="14" fillId="0" borderId="0" xfId="0" applyFont="1" applyAlignment="1">
      <alignment vertical="center"/>
    </xf>
    <xf numFmtId="43" fontId="5" fillId="0" borderId="0" xfId="11" applyFont="1" applyFill="1" applyAlignment="1">
      <alignment horizontal="center" vertical="center"/>
    </xf>
    <xf numFmtId="43" fontId="5" fillId="0" borderId="0" xfId="11" applyFont="1" applyAlignment="1">
      <alignment vertical="center"/>
    </xf>
    <xf numFmtId="0" fontId="15" fillId="0" borderId="0" xfId="0" applyFont="1" applyAlignment="1">
      <alignment vertical="center" wrapText="1"/>
    </xf>
    <xf numFmtId="0" fontId="5" fillId="0" borderId="0" xfId="11" applyNumberFormat="1" applyFont="1" applyAlignment="1">
      <alignment horizontal="center" vertical="center" wrapText="1"/>
    </xf>
    <xf numFmtId="0" fontId="16" fillId="4" borderId="6" xfId="11" applyNumberFormat="1" applyFont="1" applyFill="1" applyBorder="1" applyAlignment="1">
      <alignment horizontal="center" vertical="center" wrapText="1"/>
    </xf>
    <xf numFmtId="0" fontId="16" fillId="5" borderId="6" xfId="11" applyNumberFormat="1" applyFont="1" applyFill="1" applyBorder="1" applyAlignment="1">
      <alignment horizontal="center" vertical="center" wrapText="1"/>
    </xf>
    <xf numFmtId="0" fontId="16" fillId="6" borderId="6" xfId="11" applyNumberFormat="1" applyFont="1" applyFill="1" applyBorder="1" applyAlignment="1">
      <alignment horizontal="center" vertical="center" wrapText="1"/>
    </xf>
    <xf numFmtId="0" fontId="16" fillId="7" borderId="6" xfId="11" applyNumberFormat="1" applyFont="1" applyFill="1" applyBorder="1" applyAlignment="1">
      <alignment horizontal="center" vertical="center" wrapText="1"/>
    </xf>
    <xf numFmtId="0" fontId="17" fillId="0" borderId="7" xfId="0" applyFont="1" applyBorder="1" applyAlignment="1" applyProtection="1">
      <alignment horizontal="center" vertical="center" wrapText="1"/>
      <protection hidden="1"/>
    </xf>
    <xf numFmtId="0" fontId="17" fillId="0" borderId="8" xfId="0" applyFont="1" applyBorder="1" applyAlignment="1" applyProtection="1">
      <alignment horizontal="center" vertical="center" wrapText="1"/>
      <protection hidden="1"/>
    </xf>
    <xf numFmtId="0" fontId="18" fillId="0" borderId="8" xfId="0" applyFont="1" applyBorder="1" applyAlignment="1" applyProtection="1">
      <alignment horizontal="center" vertical="center" wrapText="1"/>
      <protection hidden="1"/>
    </xf>
    <xf numFmtId="43" fontId="16" fillId="0" borderId="8" xfId="11" applyFont="1" applyFill="1" applyBorder="1" applyAlignment="1" applyProtection="1">
      <alignment horizontal="center" vertical="center" wrapText="1"/>
      <protection hidden="1"/>
    </xf>
    <xf numFmtId="43" fontId="16" fillId="0" borderId="8" xfId="11" applyFont="1" applyBorder="1" applyAlignment="1">
      <alignment horizontal="center" vertical="center"/>
    </xf>
    <xf numFmtId="43" fontId="16" fillId="0" borderId="9" xfId="11" applyFont="1" applyBorder="1" applyAlignment="1">
      <alignment horizontal="center" vertical="center" wrapText="1"/>
    </xf>
    <xf numFmtId="0" fontId="5" fillId="0" borderId="0" xfId="0" applyFont="1" applyAlignment="1">
      <alignment vertical="center"/>
    </xf>
    <xf numFmtId="0" fontId="16" fillId="0" borderId="7" xfId="11" applyNumberFormat="1" applyFont="1" applyBorder="1" applyAlignment="1">
      <alignment horizontal="center" vertical="center" wrapText="1"/>
    </xf>
    <xf numFmtId="0" fontId="17" fillId="0" borderId="8" xfId="11" applyNumberFormat="1" applyFont="1" applyFill="1" applyBorder="1" applyAlignment="1" applyProtection="1">
      <alignment horizontal="center" vertical="center" wrapText="1"/>
      <protection hidden="1"/>
    </xf>
    <xf numFmtId="0" fontId="17" fillId="0" borderId="9" xfId="11" applyNumberFormat="1" applyFont="1" applyFill="1" applyBorder="1" applyAlignment="1" applyProtection="1">
      <alignment horizontal="center" vertical="center" wrapText="1"/>
      <protection hidden="1"/>
    </xf>
    <xf numFmtId="43" fontId="19" fillId="0" borderId="1" xfId="11" applyFont="1" applyBorder="1" applyAlignment="1">
      <alignment horizontal="center" vertical="center" wrapText="1"/>
    </xf>
    <xf numFmtId="0" fontId="5" fillId="0" borderId="3" xfId="0" applyFont="1" applyBorder="1" applyAlignment="1">
      <alignment horizontal="center" vertical="center"/>
    </xf>
    <xf numFmtId="0" fontId="5" fillId="0" borderId="3" xfId="0" applyFont="1" applyBorder="1" applyAlignment="1">
      <alignment horizontal="center" vertical="center" wrapText="1"/>
    </xf>
    <xf numFmtId="1" fontId="20" fillId="0" borderId="3" xfId="0" applyNumberFormat="1" applyFont="1" applyBorder="1" applyAlignment="1">
      <alignment horizontal="center" vertical="center" shrinkToFit="1"/>
    </xf>
    <xf numFmtId="0" fontId="21" fillId="0" borderId="3" xfId="0" applyFont="1" applyBorder="1" applyAlignment="1">
      <alignment horizontal="center" vertical="center" wrapText="1"/>
    </xf>
    <xf numFmtId="49" fontId="22" fillId="0" borderId="3" xfId="0" applyNumberFormat="1" applyFont="1" applyBorder="1" applyAlignment="1">
      <alignment horizontal="left" vertical="center" wrapText="1"/>
    </xf>
    <xf numFmtId="0" fontId="23" fillId="0" borderId="3" xfId="0" applyFont="1" applyBorder="1" applyAlignment="1">
      <alignment horizontal="center" vertical="center" wrapText="1"/>
    </xf>
    <xf numFmtId="43" fontId="5" fillId="0" borderId="3" xfId="11" applyFont="1" applyFill="1" applyBorder="1" applyAlignment="1" applyProtection="1">
      <alignment horizontal="center" vertical="center" wrapText="1"/>
      <protection hidden="1"/>
    </xf>
    <xf numFmtId="43" fontId="21" fillId="2" borderId="3" xfId="11" applyFont="1" applyFill="1" applyBorder="1" applyAlignment="1" applyProtection="1">
      <alignment horizontal="center" vertical="center" wrapText="1"/>
      <protection hidden="1"/>
    </xf>
    <xf numFmtId="0" fontId="5" fillId="0" borderId="3" xfId="11" applyNumberFormat="1" applyFont="1" applyBorder="1" applyAlignment="1">
      <alignment horizontal="center" vertical="center"/>
    </xf>
    <xf numFmtId="0" fontId="24" fillId="0" borderId="3" xfId="11" applyNumberFormat="1" applyFont="1" applyFill="1" applyBorder="1" applyAlignment="1">
      <alignment horizontal="center" vertical="center"/>
    </xf>
    <xf numFmtId="43" fontId="5" fillId="0" borderId="1" xfId="0" applyNumberFormat="1" applyFont="1" applyBorder="1" applyAlignment="1">
      <alignment vertical="center"/>
    </xf>
    <xf numFmtId="0" fontId="5" fillId="0" borderId="1" xfId="0" applyFont="1" applyBorder="1" applyAlignment="1">
      <alignment horizontal="center" vertical="center" wrapText="1"/>
    </xf>
    <xf numFmtId="43" fontId="5" fillId="0" borderId="0" xfId="0" applyNumberFormat="1" applyFont="1" applyAlignment="1">
      <alignment vertical="center"/>
    </xf>
    <xf numFmtId="0" fontId="5" fillId="0" borderId="1" xfId="0" applyFont="1" applyBorder="1" applyAlignment="1">
      <alignment horizontal="center" vertical="center"/>
    </xf>
    <xf numFmtId="0" fontId="5" fillId="0" borderId="1" xfId="10" applyFont="1" applyBorder="1" applyAlignment="1">
      <alignment horizontal="center" vertical="center" wrapText="1"/>
    </xf>
    <xf numFmtId="1" fontId="20" fillId="0" borderId="1" xfId="0" applyNumberFormat="1" applyFont="1" applyBorder="1" applyAlignment="1">
      <alignment horizontal="center" vertical="center" shrinkToFit="1"/>
    </xf>
    <xf numFmtId="0" fontId="21" fillId="0" borderId="1" xfId="0" applyFont="1" applyBorder="1" applyAlignment="1">
      <alignment horizontal="center" vertical="center" wrapText="1"/>
    </xf>
    <xf numFmtId="49" fontId="22" fillId="0" borderId="1" xfId="0" applyNumberFormat="1" applyFont="1" applyBorder="1" applyAlignment="1">
      <alignment horizontal="left" vertical="center" wrapText="1"/>
    </xf>
    <xf numFmtId="0" fontId="23" fillId="0" borderId="1" xfId="0" applyFont="1" applyBorder="1" applyAlignment="1">
      <alignment horizontal="center" vertical="center" wrapText="1"/>
    </xf>
    <xf numFmtId="43" fontId="5" fillId="0" borderId="1" xfId="11" applyFont="1" applyFill="1" applyBorder="1" applyAlignment="1" applyProtection="1">
      <alignment horizontal="center" vertical="center" wrapText="1"/>
      <protection hidden="1"/>
    </xf>
    <xf numFmtId="43" fontId="21" fillId="2" borderId="1" xfId="11" applyFont="1" applyFill="1" applyBorder="1" applyAlignment="1" applyProtection="1">
      <alignment horizontal="center" vertical="center" wrapText="1"/>
      <protection hidden="1"/>
    </xf>
    <xf numFmtId="0" fontId="5" fillId="0" borderId="1" xfId="11" applyNumberFormat="1" applyFont="1" applyBorder="1" applyAlignment="1">
      <alignment horizontal="center" vertical="center"/>
    </xf>
    <xf numFmtId="0" fontId="24" fillId="0" borderId="1" xfId="11" applyNumberFormat="1" applyFont="1" applyFill="1" applyBorder="1" applyAlignment="1">
      <alignment horizontal="center" vertical="center"/>
    </xf>
    <xf numFmtId="0" fontId="5" fillId="0" borderId="1" xfId="3" applyFont="1" applyBorder="1" applyAlignment="1">
      <alignment horizontal="center" vertical="center"/>
    </xf>
    <xf numFmtId="49" fontId="23" fillId="0" borderId="1" xfId="0" applyNumberFormat="1" applyFont="1" applyBorder="1" applyAlignment="1">
      <alignment horizontal="left" vertical="center" wrapText="1"/>
    </xf>
    <xf numFmtId="43" fontId="25" fillId="0" borderId="1" xfId="11" applyFont="1" applyFill="1" applyBorder="1" applyAlignment="1" applyProtection="1">
      <alignment horizontal="center" vertical="center" wrapText="1"/>
      <protection hidden="1"/>
    </xf>
    <xf numFmtId="49" fontId="21" fillId="0" borderId="1" xfId="0" applyNumberFormat="1" applyFont="1" applyBorder="1" applyAlignment="1">
      <alignment horizontal="center" vertical="center" wrapText="1"/>
    </xf>
    <xf numFmtId="1" fontId="27" fillId="0" borderId="1" xfId="0" applyNumberFormat="1" applyFont="1" applyBorder="1" applyAlignment="1">
      <alignment horizontal="center" vertical="center" shrinkToFit="1"/>
    </xf>
    <xf numFmtId="0" fontId="27" fillId="0" borderId="1" xfId="0" applyFont="1" applyBorder="1" applyAlignment="1">
      <alignment horizontal="center" vertical="center" wrapText="1"/>
    </xf>
    <xf numFmtId="0" fontId="21" fillId="8" borderId="1" xfId="0" applyFont="1" applyFill="1" applyBorder="1" applyAlignment="1">
      <alignment horizontal="center" vertical="center" wrapText="1"/>
    </xf>
    <xf numFmtId="41" fontId="5" fillId="0" borderId="1" xfId="0" applyNumberFormat="1" applyFont="1" applyBorder="1" applyAlignment="1">
      <alignment horizontal="center" vertical="center"/>
    </xf>
    <xf numFmtId="49" fontId="22" fillId="0" borderId="10" xfId="0" applyNumberFormat="1" applyFont="1" applyBorder="1" applyAlignment="1">
      <alignment horizontal="left" vertical="center" wrapText="1"/>
    </xf>
    <xf numFmtId="0" fontId="23" fillId="0" borderId="10" xfId="0" applyFont="1" applyBorder="1" applyAlignment="1">
      <alignment horizontal="center" vertical="center" wrapText="1"/>
    </xf>
    <xf numFmtId="41" fontId="27" fillId="0" borderId="1" xfId="12" applyFont="1" applyFill="1" applyBorder="1" applyAlignment="1">
      <alignment vertical="center"/>
    </xf>
    <xf numFmtId="0" fontId="27" fillId="0" borderId="1" xfId="0" applyFont="1" applyBorder="1" applyAlignment="1">
      <alignment horizontal="left" vertical="center" wrapText="1"/>
    </xf>
    <xf numFmtId="0" fontId="21" fillId="7" borderId="1" xfId="0" applyFont="1" applyFill="1" applyBorder="1" applyAlignment="1">
      <alignment horizontal="center" vertical="center" wrapText="1"/>
    </xf>
    <xf numFmtId="0" fontId="23" fillId="0" borderId="1" xfId="0" applyFont="1" applyBorder="1" applyAlignment="1">
      <alignment horizontal="left" vertical="center" wrapText="1"/>
    </xf>
    <xf numFmtId="41" fontId="21" fillId="0" borderId="1" xfId="12" applyFont="1" applyFill="1" applyBorder="1" applyAlignment="1">
      <alignment vertical="center"/>
    </xf>
    <xf numFmtId="0" fontId="21" fillId="0" borderId="1" xfId="0" applyFont="1" applyBorder="1" applyAlignment="1">
      <alignment horizontal="left" vertical="center" wrapText="1"/>
    </xf>
    <xf numFmtId="41" fontId="21" fillId="0" borderId="1" xfId="12" applyFont="1" applyFill="1" applyBorder="1" applyAlignment="1">
      <alignment horizontal="center" vertical="center"/>
    </xf>
    <xf numFmtId="1" fontId="20" fillId="9" borderId="1" xfId="0" applyNumberFormat="1" applyFont="1" applyFill="1" applyBorder="1" applyAlignment="1">
      <alignment horizontal="center" vertical="center" shrinkToFit="1"/>
    </xf>
    <xf numFmtId="0" fontId="21" fillId="9" borderId="1" xfId="11" applyNumberFormat="1" applyFont="1" applyFill="1" applyBorder="1" applyAlignment="1">
      <alignment horizontal="center" vertical="center"/>
    </xf>
    <xf numFmtId="0" fontId="27" fillId="0" borderId="1" xfId="0" applyFont="1" applyBorder="1" applyAlignment="1">
      <alignment horizontal="center" vertical="center"/>
    </xf>
    <xf numFmtId="0" fontId="27" fillId="0" borderId="1" xfId="10" applyFont="1" applyBorder="1" applyAlignment="1">
      <alignment horizontal="center" vertical="center" wrapText="1"/>
    </xf>
    <xf numFmtId="1" fontId="27" fillId="9" borderId="1" xfId="0" applyNumberFormat="1" applyFont="1" applyFill="1" applyBorder="1" applyAlignment="1">
      <alignment horizontal="center" vertical="center" shrinkToFit="1"/>
    </xf>
    <xf numFmtId="0" fontId="27" fillId="7" borderId="1" xfId="0" applyFont="1" applyFill="1" applyBorder="1" applyAlignment="1">
      <alignment horizontal="center" vertical="center" wrapText="1"/>
    </xf>
    <xf numFmtId="0" fontId="28" fillId="0" borderId="1" xfId="0" applyFont="1" applyBorder="1" applyAlignment="1">
      <alignment horizontal="left" vertical="center" wrapText="1"/>
    </xf>
    <xf numFmtId="0" fontId="28" fillId="0" borderId="1" xfId="0" applyFont="1" applyBorder="1" applyAlignment="1">
      <alignment horizontal="center" vertical="center" wrapText="1"/>
    </xf>
    <xf numFmtId="43" fontId="27" fillId="0" borderId="1" xfId="11" applyFont="1" applyFill="1" applyBorder="1" applyAlignment="1" applyProtection="1">
      <alignment horizontal="center" vertical="center" wrapText="1"/>
      <protection hidden="1"/>
    </xf>
    <xf numFmtId="43" fontId="27" fillId="2" borderId="1" xfId="11" applyFont="1" applyFill="1" applyBorder="1" applyAlignment="1" applyProtection="1">
      <alignment horizontal="center" vertical="center" wrapText="1"/>
      <protection hidden="1"/>
    </xf>
    <xf numFmtId="0" fontId="27" fillId="0" borderId="0" xfId="0" applyFont="1" applyAlignment="1">
      <alignment vertical="center"/>
    </xf>
    <xf numFmtId="0" fontId="27" fillId="0" borderId="1" xfId="11" applyNumberFormat="1" applyFont="1" applyBorder="1" applyAlignment="1">
      <alignment horizontal="center" vertical="center"/>
    </xf>
    <xf numFmtId="43" fontId="27" fillId="0" borderId="1" xfId="0" applyNumberFormat="1" applyFont="1" applyBorder="1" applyAlignment="1">
      <alignment vertical="center"/>
    </xf>
    <xf numFmtId="43" fontId="27" fillId="0" borderId="0" xfId="11" applyFont="1" applyAlignment="1">
      <alignment vertical="center"/>
    </xf>
    <xf numFmtId="41" fontId="27" fillId="0" borderId="1" xfId="12" applyFont="1" applyFill="1" applyBorder="1" applyAlignment="1">
      <alignment horizontal="center" vertical="center"/>
    </xf>
    <xf numFmtId="0" fontId="28" fillId="0" borderId="0" xfId="0" applyFont="1" applyAlignment="1">
      <alignment vertical="center"/>
    </xf>
    <xf numFmtId="43" fontId="27" fillId="0" borderId="0" xfId="11" applyFont="1" applyFill="1" applyAlignment="1">
      <alignment horizontal="center" vertical="center"/>
    </xf>
    <xf numFmtId="0" fontId="27" fillId="0" borderId="0" xfId="11" applyNumberFormat="1" applyFont="1" applyAlignment="1">
      <alignment horizontal="center" vertical="center"/>
    </xf>
    <xf numFmtId="0" fontId="27" fillId="0" borderId="0" xfId="0" applyFont="1" applyAlignment="1">
      <alignment vertical="center" wrapText="1"/>
    </xf>
    <xf numFmtId="43" fontId="27" fillId="0" borderId="0" xfId="0" applyNumberFormat="1" applyFont="1" applyAlignment="1">
      <alignment vertical="center"/>
    </xf>
    <xf numFmtId="0" fontId="5" fillId="0" borderId="0" xfId="11" applyNumberFormat="1" applyFont="1" applyAlignment="1">
      <alignment horizontal="center" vertical="center"/>
    </xf>
    <xf numFmtId="0" fontId="17" fillId="7" borderId="11" xfId="0" applyFont="1" applyFill="1" applyBorder="1" applyAlignment="1" applyProtection="1">
      <alignment horizontal="center" vertical="center" wrapText="1"/>
      <protection hidden="1"/>
    </xf>
    <xf numFmtId="0" fontId="5" fillId="0" borderId="11" xfId="0" applyFont="1" applyBorder="1" applyAlignment="1">
      <alignment horizontal="center" vertical="center" wrapText="1"/>
    </xf>
    <xf numFmtId="41" fontId="5" fillId="0" borderId="11" xfId="0" applyNumberFormat="1" applyFont="1" applyBorder="1" applyAlignment="1">
      <alignment horizontal="center" vertical="center" wrapText="1"/>
    </xf>
    <xf numFmtId="41" fontId="21" fillId="0" borderId="11" xfId="12" applyFont="1" applyFill="1" applyBorder="1" applyAlignment="1">
      <alignment vertical="center" wrapText="1"/>
    </xf>
    <xf numFmtId="0" fontId="27" fillId="0" borderId="11" xfId="0" applyFont="1" applyBorder="1" applyAlignment="1">
      <alignment horizontal="center" vertical="center" wrapText="1"/>
    </xf>
    <xf numFmtId="0" fontId="17" fillId="0" borderId="1" xfId="0" applyFont="1" applyBorder="1" applyAlignment="1" applyProtection="1">
      <alignment horizontal="center" vertical="center" wrapText="1"/>
      <protection hidden="1"/>
    </xf>
    <xf numFmtId="43" fontId="5" fillId="0" borderId="1" xfId="11" applyFont="1" applyBorder="1" applyAlignment="1">
      <alignment vertical="center"/>
    </xf>
    <xf numFmtId="43" fontId="27" fillId="0" borderId="1" xfId="11" applyFont="1" applyBorder="1" applyAlignment="1">
      <alignment vertical="center"/>
    </xf>
    <xf numFmtId="0" fontId="0" fillId="0" borderId="0" xfId="0" applyAlignment="1">
      <alignment vertical="center" wrapText="1"/>
    </xf>
    <xf numFmtId="9" fontId="0" fillId="0" borderId="0" xfId="0" applyNumberFormat="1" applyAlignment="1">
      <alignment vertical="center" wrapText="1"/>
    </xf>
    <xf numFmtId="44" fontId="0" fillId="0" borderId="0" xfId="0" applyNumberFormat="1" applyAlignment="1">
      <alignment vertical="center" wrapText="1"/>
    </xf>
    <xf numFmtId="164" fontId="0" fillId="0" borderId="1" xfId="0" applyNumberFormat="1" applyBorder="1" applyAlignment="1">
      <alignment vertical="center" wrapText="1"/>
    </xf>
    <xf numFmtId="0" fontId="0" fillId="0" borderId="1" xfId="0" applyBorder="1" applyAlignment="1">
      <alignment horizontal="center" vertical="center" wrapText="1"/>
    </xf>
    <xf numFmtId="164" fontId="0" fillId="0" borderId="1" xfId="0" applyNumberFormat="1" applyBorder="1" applyAlignment="1">
      <alignment horizontal="center" vertical="center" wrapText="1"/>
    </xf>
    <xf numFmtId="0" fontId="0" fillId="2" borderId="0" xfId="0" applyFill="1" applyAlignment="1">
      <alignment vertical="center" wrapText="1"/>
    </xf>
    <xf numFmtId="164" fontId="3" fillId="2" borderId="1" xfId="0" applyNumberFormat="1" applyFont="1" applyFill="1" applyBorder="1" applyAlignment="1">
      <alignment horizontal="center" vertical="center" wrapText="1"/>
    </xf>
    <xf numFmtId="164" fontId="0" fillId="0" borderId="0" xfId="0" applyNumberFormat="1" applyFill="1" applyBorder="1" applyAlignment="1">
      <alignment vertical="center" wrapText="1"/>
    </xf>
    <xf numFmtId="0" fontId="0" fillId="3" borderId="0" xfId="0" applyFill="1" applyAlignment="1">
      <alignment vertical="center" wrapText="1"/>
    </xf>
    <xf numFmtId="44" fontId="0" fillId="0" borderId="0" xfId="1" applyFont="1" applyAlignment="1">
      <alignment vertical="center" wrapText="1"/>
    </xf>
    <xf numFmtId="164" fontId="0" fillId="0" borderId="0" xfId="0" applyNumberFormat="1" applyAlignment="1">
      <alignment vertical="center" wrapText="1"/>
    </xf>
    <xf numFmtId="0" fontId="6" fillId="0" borderId="0" xfId="0" applyFont="1" applyAlignment="1">
      <alignment vertical="center" wrapText="1"/>
    </xf>
    <xf numFmtId="44" fontId="0" fillId="0" borderId="0" xfId="1" applyFont="1" applyFill="1" applyAlignment="1">
      <alignment vertical="center" wrapText="1"/>
    </xf>
    <xf numFmtId="44" fontId="5" fillId="0" borderId="0" xfId="1" applyFont="1" applyFill="1" applyAlignment="1" applyProtection="1">
      <alignment vertical="center" wrapText="1"/>
      <protection hidden="1"/>
    </xf>
    <xf numFmtId="0" fontId="4" fillId="0" borderId="0" xfId="5" applyAlignment="1">
      <alignment vertical="center" wrapText="1"/>
    </xf>
    <xf numFmtId="0" fontId="11" fillId="2" borderId="1" xfId="0" applyFont="1" applyFill="1" applyBorder="1" applyAlignment="1" applyProtection="1">
      <alignment horizontal="center" vertical="center" wrapText="1"/>
      <protection locked="0"/>
    </xf>
    <xf numFmtId="0" fontId="30" fillId="2" borderId="1" xfId="0" applyFont="1" applyFill="1" applyBorder="1" applyAlignment="1">
      <alignment horizontal="center" vertical="center" wrapText="1"/>
    </xf>
    <xf numFmtId="164" fontId="0" fillId="2" borderId="1" xfId="0" applyNumberFormat="1" applyFont="1" applyFill="1" applyBorder="1" applyAlignment="1">
      <alignment horizontal="center" vertical="center" wrapText="1"/>
    </xf>
    <xf numFmtId="0" fontId="0" fillId="2" borderId="1" xfId="0" applyFont="1" applyFill="1" applyBorder="1" applyAlignment="1">
      <alignment vertical="center" wrapText="1"/>
    </xf>
    <xf numFmtId="0" fontId="29" fillId="2" borderId="1" xfId="0" applyFont="1" applyFill="1" applyBorder="1" applyAlignment="1">
      <alignment horizontal="center" vertical="center" wrapText="1"/>
    </xf>
    <xf numFmtId="0" fontId="29" fillId="2" borderId="1" xfId="0" applyFont="1" applyFill="1" applyBorder="1" applyAlignment="1">
      <alignment vertical="center" wrapText="1"/>
    </xf>
    <xf numFmtId="0" fontId="30" fillId="2" borderId="1" xfId="0" applyFont="1" applyFill="1" applyBorder="1" applyAlignment="1">
      <alignment horizontal="center" vertical="center" wrapText="1"/>
    </xf>
    <xf numFmtId="0" fontId="0" fillId="2" borderId="1" xfId="0" applyFont="1" applyFill="1" applyBorder="1" applyAlignment="1">
      <alignment horizontal="left" vertical="center" wrapText="1"/>
    </xf>
    <xf numFmtId="43" fontId="5" fillId="10" borderId="1" xfId="0" applyNumberFormat="1" applyFont="1" applyFill="1" applyBorder="1" applyAlignment="1">
      <alignment horizontal="center" vertical="center" wrapText="1"/>
    </xf>
    <xf numFmtId="0" fontId="27" fillId="0" borderId="1" xfId="0" applyFont="1" applyBorder="1" applyAlignment="1">
      <alignment vertical="center" wrapText="1"/>
    </xf>
    <xf numFmtId="0" fontId="27" fillId="0" borderId="11" xfId="0" applyFont="1" applyBorder="1" applyAlignment="1">
      <alignment horizontal="center" vertical="center"/>
    </xf>
    <xf numFmtId="0" fontId="27" fillId="0" borderId="12" xfId="0" applyFont="1" applyBorder="1" applyAlignment="1">
      <alignment horizontal="center" vertical="center"/>
    </xf>
    <xf numFmtId="44" fontId="12" fillId="2" borderId="13" xfId="1" applyFont="1" applyFill="1" applyBorder="1" applyAlignment="1" applyProtection="1">
      <alignment horizontal="center" vertical="center" wrapText="1"/>
      <protection hidden="1"/>
    </xf>
    <xf numFmtId="164" fontId="0" fillId="0" borderId="14" xfId="0" applyNumberFormat="1" applyBorder="1" applyAlignment="1">
      <alignment vertical="center" wrapText="1"/>
    </xf>
    <xf numFmtId="0" fontId="0" fillId="0" borderId="14" xfId="0" applyBorder="1" applyAlignment="1">
      <alignment horizontal="center" vertical="center" wrapText="1"/>
    </xf>
    <xf numFmtId="164" fontId="0" fillId="0" borderId="4" xfId="0" applyNumberFormat="1" applyBorder="1" applyAlignment="1">
      <alignment vertical="center" wrapText="1"/>
    </xf>
    <xf numFmtId="44" fontId="12" fillId="2" borderId="2" xfId="1" applyFont="1" applyFill="1" applyBorder="1" applyAlignment="1" applyProtection="1">
      <alignment horizontal="center" vertical="center" wrapText="1"/>
      <protection hidden="1"/>
    </xf>
    <xf numFmtId="164" fontId="0" fillId="0" borderId="15" xfId="0" applyNumberFormat="1" applyBorder="1" applyAlignment="1">
      <alignment vertical="center" wrapText="1"/>
    </xf>
    <xf numFmtId="44" fontId="12" fillId="2" borderId="16" xfId="1" applyFont="1" applyFill="1" applyBorder="1" applyAlignment="1" applyProtection="1">
      <alignment horizontal="center" vertical="center" wrapText="1"/>
      <protection hidden="1"/>
    </xf>
    <xf numFmtId="0" fontId="0" fillId="0" borderId="17" xfId="0" applyBorder="1" applyAlignment="1">
      <alignment horizontal="center" vertical="center" wrapText="1"/>
    </xf>
    <xf numFmtId="164" fontId="0" fillId="0" borderId="5" xfId="0" applyNumberFormat="1" applyBorder="1" applyAlignment="1">
      <alignment vertical="center" wrapText="1"/>
    </xf>
    <xf numFmtId="0" fontId="11" fillId="2" borderId="14" xfId="0" applyFont="1" applyFill="1" applyBorder="1" applyAlignment="1" applyProtection="1">
      <alignment horizontal="center" vertical="center" wrapText="1"/>
      <protection locked="0"/>
    </xf>
    <xf numFmtId="44" fontId="12" fillId="2" borderId="18" xfId="1" applyFont="1" applyFill="1" applyBorder="1" applyAlignment="1" applyProtection="1">
      <alignment horizontal="center" vertical="center" wrapText="1"/>
      <protection hidden="1"/>
    </xf>
    <xf numFmtId="164" fontId="0" fillId="0" borderId="6" xfId="0" applyNumberFormat="1" applyBorder="1" applyAlignment="1">
      <alignment vertical="center" wrapText="1"/>
    </xf>
    <xf numFmtId="0" fontId="11" fillId="2" borderId="6" xfId="0" applyFont="1" applyFill="1" applyBorder="1" applyAlignment="1" applyProtection="1">
      <alignment horizontal="center" vertical="center" wrapText="1"/>
      <protection locked="0"/>
    </xf>
    <xf numFmtId="164" fontId="0" fillId="0" borderId="19" xfId="0" applyNumberFormat="1" applyBorder="1" applyAlignment="1">
      <alignment vertical="center" wrapText="1"/>
    </xf>
    <xf numFmtId="164" fontId="0" fillId="0" borderId="14" xfId="0" applyNumberFormat="1" applyBorder="1" applyAlignment="1">
      <alignment horizontal="center" vertical="center" wrapText="1"/>
    </xf>
    <xf numFmtId="164" fontId="0" fillId="0" borderId="15" xfId="0" applyNumberFormat="1" applyBorder="1" applyAlignment="1">
      <alignment horizontal="center" vertical="center" wrapText="1"/>
    </xf>
    <xf numFmtId="164" fontId="0" fillId="0" borderId="17" xfId="0" applyNumberFormat="1" applyBorder="1" applyAlignment="1">
      <alignment horizontal="center" vertical="center" wrapText="1"/>
    </xf>
    <xf numFmtId="0" fontId="0" fillId="0" borderId="20" xfId="0" applyBorder="1" applyAlignment="1">
      <alignment horizontal="center" vertical="center" wrapText="1"/>
    </xf>
    <xf numFmtId="164" fontId="0" fillId="0" borderId="21" xfId="0" applyNumberFormat="1" applyBorder="1" applyAlignment="1">
      <alignment vertical="center" wrapText="1"/>
    </xf>
    <xf numFmtId="0" fontId="0" fillId="0" borderId="21" xfId="0" applyBorder="1" applyAlignment="1">
      <alignment horizontal="center" vertical="center" wrapText="1"/>
    </xf>
    <xf numFmtId="0" fontId="31" fillId="11" borderId="6" xfId="0" applyFont="1" applyFill="1" applyBorder="1" applyAlignment="1" applyProtection="1">
      <alignment horizontal="center" vertical="center" wrapText="1"/>
      <protection hidden="1"/>
    </xf>
    <xf numFmtId="0" fontId="5" fillId="11" borderId="22" xfId="0" applyFont="1" applyFill="1" applyBorder="1" applyAlignment="1" applyProtection="1">
      <alignment horizontal="center" vertical="center" wrapText="1"/>
      <protection hidden="1"/>
    </xf>
    <xf numFmtId="0" fontId="5" fillId="11" borderId="23" xfId="0" applyFont="1" applyFill="1" applyBorder="1" applyAlignment="1" applyProtection="1">
      <alignment horizontal="center" vertical="center" wrapText="1"/>
      <protection hidden="1"/>
    </xf>
    <xf numFmtId="0" fontId="5" fillId="11" borderId="24" xfId="0" applyFont="1" applyFill="1" applyBorder="1" applyAlignment="1" applyProtection="1">
      <alignment horizontal="center" vertical="center" wrapText="1"/>
      <protection hidden="1"/>
    </xf>
    <xf numFmtId="0" fontId="3" fillId="11" borderId="25" xfId="0" applyFont="1" applyFill="1" applyBorder="1" applyAlignment="1">
      <alignment horizontal="center" vertical="center" wrapText="1"/>
    </xf>
    <xf numFmtId="0" fontId="3" fillId="11" borderId="26" xfId="0" applyFont="1" applyFill="1" applyBorder="1" applyAlignment="1">
      <alignment horizontal="center" vertical="center" wrapText="1"/>
    </xf>
    <xf numFmtId="0" fontId="3" fillId="11" borderId="27" xfId="0" applyFont="1" applyFill="1" applyBorder="1" applyAlignment="1">
      <alignment horizontal="center" vertical="center" wrapText="1"/>
    </xf>
    <xf numFmtId="0" fontId="16" fillId="2" borderId="1" xfId="0" applyFont="1" applyFill="1" applyBorder="1" applyAlignment="1" applyProtection="1">
      <alignment horizontal="center" vertical="center" wrapText="1"/>
      <protection hidden="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64" fontId="3" fillId="2" borderId="1" xfId="1" applyNumberFormat="1" applyFont="1" applyFill="1" applyBorder="1" applyAlignment="1">
      <alignment horizontal="center" vertical="center" wrapText="1"/>
    </xf>
    <xf numFmtId="0" fontId="5" fillId="2" borderId="1" xfId="0" applyFont="1" applyFill="1" applyBorder="1" applyAlignment="1" applyProtection="1">
      <alignment horizontal="center" vertical="center" wrapText="1"/>
      <protection hidden="1"/>
    </xf>
    <xf numFmtId="0" fontId="16" fillId="2" borderId="1" xfId="0" applyFont="1" applyFill="1" applyBorder="1" applyAlignment="1" applyProtection="1">
      <alignment horizontal="left" vertical="center" wrapText="1"/>
      <protection hidden="1"/>
    </xf>
    <xf numFmtId="0" fontId="16" fillId="2" borderId="1" xfId="0" applyFont="1" applyFill="1" applyBorder="1" applyAlignment="1" applyProtection="1">
      <alignment horizontal="left" vertical="center" wrapText="1"/>
      <protection hidden="1"/>
    </xf>
    <xf numFmtId="10" fontId="16" fillId="2" borderId="1" xfId="2" applyNumberFormat="1" applyFont="1" applyFill="1" applyBorder="1" applyAlignment="1" applyProtection="1">
      <alignment horizontal="center" vertical="center" wrapText="1"/>
      <protection locked="0" hidden="1"/>
    </xf>
    <xf numFmtId="9" fontId="16" fillId="2" borderId="1" xfId="0" applyNumberFormat="1" applyFont="1" applyFill="1" applyBorder="1" applyAlignment="1" applyProtection="1">
      <alignment horizontal="center" vertical="center" wrapText="1"/>
      <protection hidden="1"/>
    </xf>
    <xf numFmtId="0" fontId="32" fillId="0" borderId="1" xfId="0" applyFont="1" applyBorder="1" applyAlignment="1">
      <alignment horizontal="center" vertical="center" wrapText="1"/>
    </xf>
    <xf numFmtId="43" fontId="32" fillId="0" borderId="1" xfId="0" applyNumberFormat="1" applyFont="1" applyBorder="1" applyAlignment="1">
      <alignment vertical="center"/>
    </xf>
  </cellXfs>
  <cellStyles count="13">
    <cellStyle name="Hipervínculo" xfId="5" builtinId="8"/>
    <cellStyle name="Millares" xfId="11" builtinId="3"/>
    <cellStyle name="Millares [0]" xfId="12" builtinId="6"/>
    <cellStyle name="Moneda" xfId="1" builtinId="4"/>
    <cellStyle name="Normal" xfId="0" builtinId="0"/>
    <cellStyle name="Normal 10 2" xfId="9"/>
    <cellStyle name="Normal 2" xfId="3"/>
    <cellStyle name="Normal 2 2" xfId="8"/>
    <cellStyle name="Normal 2 5" xfId="10"/>
    <cellStyle name="Normal 3" xfId="6"/>
    <cellStyle name="Normal 4" xfId="7"/>
    <cellStyle name="Porcentaje" xfId="2" builtinId="5"/>
    <cellStyle name="Porcentaje 2" xfId="4"/>
  </cellStyles>
  <dxfs count="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A8FD9D"/>
      <color rgb="FFCC99FF"/>
      <color rgb="FFFFCDCD"/>
      <color rgb="FFFFCCFF"/>
      <color rgb="FFCC66FF"/>
      <color rgb="FF99CCFF"/>
      <color rgb="FF00FF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microsoft.com/office/2017/10/relationships/person" Target="persons/person3.xml"/><Relationship Id="rId3" Type="http://schemas.openxmlformats.org/officeDocument/2006/relationships/externalLink" Target="externalLinks/externalLink1.xml"/><Relationship Id="rId7" Type="http://schemas.openxmlformats.org/officeDocument/2006/relationships/calcChain" Target="calcChain.xml"/><Relationship Id="rId12" Type="http://schemas.microsoft.com/office/2017/10/relationships/person" Target="persons/person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10/relationships/person" Target="persons/person1.xml"/><Relationship Id="rId5" Type="http://schemas.openxmlformats.org/officeDocument/2006/relationships/styles" Target="styles.xml"/><Relationship Id="rId15" Type="http://schemas.microsoft.com/office/2017/10/relationships/person" Target="persons/person4.xml"/><Relationship Id="rId10" Type="http://schemas.microsoft.com/office/2017/10/relationships/person" Target="persons/person.xml"/><Relationship Id="rId4" Type="http://schemas.openxmlformats.org/officeDocument/2006/relationships/theme" Target="theme/theme1.xml"/><Relationship Id="rId14" Type="http://schemas.microsoft.com/office/2017/10/relationships/person" Target="persons/person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323850</xdr:colOff>
      <xdr:row>2</xdr:row>
      <xdr:rowOff>285750</xdr:rowOff>
    </xdr:from>
    <xdr:to>
      <xdr:col>1</xdr:col>
      <xdr:colOff>1685925</xdr:colOff>
      <xdr:row>5</xdr:row>
      <xdr:rowOff>133350</xdr:rowOff>
    </xdr:to>
    <xdr:pic>
      <xdr:nvPicPr>
        <xdr:cNvPr id="2" name="Imagen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85850" y="781050"/>
          <a:ext cx="1362075" cy="733425"/>
        </a:xfrm>
        <a:prstGeom prst="rect">
          <a:avLst/>
        </a:prstGeom>
        <a:solidFill>
          <a:schemeClr val="tx1"/>
        </a:solid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erviasesoriassas-my.sharepoint.com/Users/ipena/Downloads/168527%20-%20R11%20SEC%20GRAL%20ALCALDIA%20BOGOT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icitud de Cotización General"/>
      <sheetName val="Detalle Especificaciones"/>
      <sheetName val="Detalle Bienes de Aseo y Caf"/>
      <sheetName val="Resumen - CSV"/>
      <sheetName val="Cotizacion Bienes de Aseo y Ca"/>
      <sheetName val="Cotizacion"/>
      <sheetName val="Inicio"/>
      <sheetName val="BienesPrioritarios"/>
      <sheetName val="Minimos"/>
      <sheetName val="ConsolidadoServicios"/>
      <sheetName val="solCotizacionCSV_es"/>
      <sheetName val="Listas"/>
      <sheetName val="ClasifiPersonal"/>
      <sheetName val="Maximos"/>
      <sheetName val="TablaDinamica"/>
      <sheetName val="temp"/>
      <sheetName val="Prec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
          <cell r="H2" t="str">
            <v>Operario de aseo y cafetería con compromiso social</v>
          </cell>
        </row>
        <row r="3">
          <cell r="H3" t="str">
            <v>Operario de aseo y cafetería</v>
          </cell>
        </row>
        <row r="4">
          <cell r="H4" t="str">
            <v>Operario de mantenimiento</v>
          </cell>
        </row>
        <row r="5">
          <cell r="H5" t="str">
            <v>Operario auxiliar</v>
          </cell>
        </row>
        <row r="6">
          <cell r="H6" t="str">
            <v>Coordinador de tiempo completo</v>
          </cell>
        </row>
        <row r="7">
          <cell r="H7" t="str">
            <v>Jardinero</v>
          </cell>
        </row>
        <row r="8">
          <cell r="H8" t="str">
            <v>Operario de mantenimiento capacitado para trabajo en alturas</v>
          </cell>
        </row>
        <row r="9">
          <cell r="H9" t="str">
            <v>Operario auxiliar capacitado para trabajo en alturas</v>
          </cell>
        </row>
        <row r="10">
          <cell r="H10" t="str">
            <v>Jardinero capacitado para trabajo en alturas</v>
          </cell>
        </row>
        <row r="11">
          <cell r="H11" t="str">
            <v>Coordinador de trabajo en alturas</v>
          </cell>
        </row>
      </sheetData>
      <sheetData sheetId="12" refreshError="1"/>
      <sheetData sheetId="13" refreshError="1"/>
      <sheetData sheetId="14" refreshError="1"/>
      <sheetData sheetId="15" refreshError="1"/>
      <sheetData sheetId="16" refreshError="1"/>
    </sheetDataSet>
  </externalBook>
</externalLink>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persons/person4.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45"/>
  <sheetViews>
    <sheetView workbookViewId="0">
      <selection activeCell="F28" sqref="F28"/>
    </sheetView>
  </sheetViews>
  <sheetFormatPr baseColWidth="10" defaultColWidth="11.42578125" defaultRowHeight="15"/>
  <cols>
    <col min="1" max="1" width="11.42578125" style="91"/>
    <col min="2" max="2" width="31.42578125" style="91" customWidth="1"/>
    <col min="3" max="4" width="11.42578125" style="91"/>
    <col min="5" max="5" width="14.85546875" style="91" customWidth="1"/>
    <col min="6" max="6" width="29.28515625" style="91" customWidth="1"/>
    <col min="7" max="7" width="23.7109375" style="91" customWidth="1"/>
    <col min="8" max="8" width="35.42578125" style="91" customWidth="1"/>
    <col min="9" max="9" width="18.85546875" style="91" customWidth="1"/>
    <col min="10" max="10" width="14.140625" style="91" bestFit="1" customWidth="1"/>
    <col min="11" max="11" width="14.5703125" style="91" bestFit="1" customWidth="1"/>
    <col min="12" max="13" width="16.7109375" style="91" bestFit="1" customWidth="1"/>
    <col min="14" max="15" width="12" style="91" bestFit="1" customWidth="1"/>
    <col min="16" max="16384" width="11.42578125" style="91"/>
  </cols>
  <sheetData>
    <row r="1" spans="1:66">
      <c r="K1" s="92"/>
    </row>
    <row r="2" spans="1:66" ht="24.75" thickBot="1">
      <c r="F2" s="93"/>
      <c r="H2" s="139" t="s">
        <v>0</v>
      </c>
      <c r="I2" s="139" t="s">
        <v>1</v>
      </c>
      <c r="J2" s="139" t="s">
        <v>6</v>
      </c>
      <c r="K2" s="139" t="s">
        <v>7</v>
      </c>
      <c r="L2" s="139" t="s">
        <v>8</v>
      </c>
    </row>
    <row r="3" spans="1:66" ht="25.5" customHeight="1">
      <c r="B3" s="110"/>
      <c r="C3" s="111" t="s">
        <v>23</v>
      </c>
      <c r="D3" s="111"/>
      <c r="E3" s="111"/>
      <c r="F3" s="111"/>
      <c r="H3" s="140" t="s">
        <v>17</v>
      </c>
      <c r="I3" s="119">
        <f>+D9*E9</f>
        <v>2557954.5</v>
      </c>
      <c r="J3" s="120">
        <f>I3/30</f>
        <v>85265.15</v>
      </c>
      <c r="K3" s="128">
        <v>103</v>
      </c>
      <c r="L3" s="122">
        <f>I3*K3</f>
        <v>263469313.5</v>
      </c>
    </row>
    <row r="4" spans="1:66">
      <c r="B4" s="112"/>
      <c r="C4" s="111"/>
      <c r="D4" s="111"/>
      <c r="E4" s="111"/>
      <c r="F4" s="111"/>
      <c r="H4" s="141"/>
      <c r="I4" s="123">
        <f t="shared" ref="I4:I12" si="0">+D10*E10</f>
        <v>2472689.3499999996</v>
      </c>
      <c r="J4" s="94">
        <f>I4/30</f>
        <v>82422.978333333318</v>
      </c>
      <c r="K4" s="107">
        <v>3</v>
      </c>
      <c r="L4" s="124">
        <f t="shared" ref="L4:L12" si="1">I4*K4</f>
        <v>7418068.0499999989</v>
      </c>
    </row>
    <row r="5" spans="1:66" ht="29.25" customHeight="1">
      <c r="B5" s="113"/>
      <c r="C5" s="114" t="s">
        <v>19</v>
      </c>
      <c r="D5" s="114"/>
      <c r="E5" s="114"/>
      <c r="F5" s="114"/>
      <c r="H5" s="141"/>
      <c r="I5" s="123">
        <f t="shared" si="0"/>
        <v>2387424.1999999997</v>
      </c>
      <c r="J5" s="94">
        <f>I5/30</f>
        <v>79580.806666666656</v>
      </c>
      <c r="K5" s="107">
        <v>6</v>
      </c>
      <c r="L5" s="124">
        <f t="shared" si="1"/>
        <v>14324545.199999999</v>
      </c>
    </row>
    <row r="6" spans="1:66" ht="51.75" customHeight="1">
      <c r="B6" s="113"/>
      <c r="C6" s="114"/>
      <c r="D6" s="114"/>
      <c r="E6" s="114"/>
      <c r="F6" s="114"/>
      <c r="H6" s="141"/>
      <c r="I6" s="123">
        <f t="shared" si="0"/>
        <v>2302159.0499999998</v>
      </c>
      <c r="J6" s="94">
        <f>I6/30</f>
        <v>76738.634999999995</v>
      </c>
      <c r="K6" s="107">
        <v>5</v>
      </c>
      <c r="L6" s="124">
        <f t="shared" si="1"/>
        <v>11510795.25</v>
      </c>
    </row>
    <row r="7" spans="1:66" ht="15" customHeight="1">
      <c r="B7" s="146" t="s">
        <v>29</v>
      </c>
      <c r="C7" s="146"/>
      <c r="D7" s="146"/>
      <c r="E7" s="146"/>
      <c r="F7" s="146"/>
      <c r="H7" s="141"/>
      <c r="I7" s="123">
        <f t="shared" si="0"/>
        <v>2131628.75</v>
      </c>
      <c r="J7" s="94">
        <f>I7/30</f>
        <v>71054.291666666672</v>
      </c>
      <c r="K7" s="107">
        <v>1</v>
      </c>
      <c r="L7" s="124">
        <f t="shared" si="1"/>
        <v>2131628.75</v>
      </c>
      <c r="N7" s="93"/>
      <c r="O7" s="93"/>
    </row>
    <row r="8" spans="1:66" ht="22.5">
      <c r="B8" s="108" t="s">
        <v>9</v>
      </c>
      <c r="C8" s="108" t="s">
        <v>10</v>
      </c>
      <c r="D8" s="108" t="s">
        <v>11</v>
      </c>
      <c r="E8" s="108" t="s">
        <v>12</v>
      </c>
      <c r="F8" s="108" t="s">
        <v>13</v>
      </c>
      <c r="H8" s="141"/>
      <c r="I8" s="123">
        <f t="shared" si="0"/>
        <v>1790568.15</v>
      </c>
      <c r="J8" s="94">
        <v>85265.145333333334</v>
      </c>
      <c r="K8" s="107">
        <v>1</v>
      </c>
      <c r="L8" s="124">
        <f t="shared" si="1"/>
        <v>1790568.15</v>
      </c>
      <c r="N8" s="93"/>
    </row>
    <row r="9" spans="1:66" s="100" customFormat="1" ht="25.5">
      <c r="A9" s="97"/>
      <c r="B9" s="107" t="s">
        <v>27</v>
      </c>
      <c r="C9" s="107">
        <v>103</v>
      </c>
      <c r="D9" s="147">
        <v>30</v>
      </c>
      <c r="E9" s="109">
        <v>85265.15</v>
      </c>
      <c r="F9" s="98">
        <f>E9*D9*C9</f>
        <v>263469313.5</v>
      </c>
      <c r="G9" s="91"/>
      <c r="H9" s="141"/>
      <c r="I9" s="123">
        <f t="shared" si="0"/>
        <v>1364242.4</v>
      </c>
      <c r="J9" s="94">
        <f>I9/30</f>
        <v>45474.746666666666</v>
      </c>
      <c r="K9" s="107">
        <v>1</v>
      </c>
      <c r="L9" s="124">
        <f t="shared" si="1"/>
        <v>1364242.4</v>
      </c>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91"/>
      <c r="AR9" s="91"/>
      <c r="AS9" s="91"/>
      <c r="AT9" s="91"/>
      <c r="AU9" s="91"/>
      <c r="AV9" s="91"/>
      <c r="AW9" s="91"/>
      <c r="AX9" s="91"/>
      <c r="AY9" s="91"/>
      <c r="AZ9" s="91"/>
      <c r="BA9" s="91"/>
      <c r="BB9" s="91"/>
      <c r="BC9" s="91"/>
      <c r="BD9" s="91"/>
      <c r="BE9" s="91"/>
      <c r="BF9" s="91"/>
      <c r="BG9" s="91"/>
      <c r="BH9" s="91"/>
      <c r="BI9" s="91"/>
      <c r="BJ9" s="91"/>
      <c r="BK9" s="91"/>
      <c r="BL9" s="91"/>
      <c r="BM9" s="91"/>
      <c r="BN9" s="91"/>
    </row>
    <row r="10" spans="1:66" s="100" customFormat="1">
      <c r="A10" s="97"/>
      <c r="B10" s="107" t="s">
        <v>487</v>
      </c>
      <c r="C10" s="107">
        <v>3</v>
      </c>
      <c r="D10" s="147">
        <v>29</v>
      </c>
      <c r="E10" s="109">
        <v>85265.15</v>
      </c>
      <c r="F10" s="98">
        <f>E10*D10*C10</f>
        <v>7418068.0499999989</v>
      </c>
      <c r="G10" s="91"/>
      <c r="H10" s="141"/>
      <c r="I10" s="123">
        <f t="shared" si="0"/>
        <v>1193712.0999999999</v>
      </c>
      <c r="J10" s="94">
        <f>I10/30</f>
        <v>39790.403333333328</v>
      </c>
      <c r="K10" s="107">
        <v>1</v>
      </c>
      <c r="L10" s="124">
        <f t="shared" si="1"/>
        <v>1193712.0999999999</v>
      </c>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c r="AQ10" s="91"/>
      <c r="AR10" s="91"/>
      <c r="AS10" s="91"/>
      <c r="AT10" s="91"/>
      <c r="AU10" s="91"/>
      <c r="AV10" s="91"/>
      <c r="AW10" s="91"/>
      <c r="AX10" s="91"/>
      <c r="AY10" s="91"/>
      <c r="AZ10" s="91"/>
      <c r="BA10" s="91"/>
      <c r="BB10" s="91"/>
      <c r="BC10" s="91"/>
      <c r="BD10" s="91"/>
      <c r="BE10" s="91"/>
      <c r="BF10" s="91"/>
      <c r="BG10" s="91"/>
      <c r="BH10" s="91"/>
      <c r="BI10" s="91"/>
      <c r="BJ10" s="91"/>
      <c r="BK10" s="91"/>
      <c r="BL10" s="91"/>
      <c r="BM10" s="91"/>
      <c r="BN10" s="91"/>
    </row>
    <row r="11" spans="1:66" s="100" customFormat="1">
      <c r="A11" s="97"/>
      <c r="B11" s="107" t="s">
        <v>489</v>
      </c>
      <c r="C11" s="107">
        <v>6</v>
      </c>
      <c r="D11" s="147">
        <v>28</v>
      </c>
      <c r="E11" s="109">
        <v>85265.15</v>
      </c>
      <c r="F11" s="98">
        <f>E11*D11*C11</f>
        <v>14324545.199999999</v>
      </c>
      <c r="G11" s="91"/>
      <c r="H11" s="141"/>
      <c r="I11" s="123">
        <f t="shared" si="0"/>
        <v>937916.64999999991</v>
      </c>
      <c r="J11" s="94">
        <f>I11/30</f>
        <v>31263.888333333329</v>
      </c>
      <c r="K11" s="107">
        <v>1</v>
      </c>
      <c r="L11" s="124">
        <f t="shared" si="1"/>
        <v>937916.64999999991</v>
      </c>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91"/>
      <c r="BA11" s="91"/>
      <c r="BB11" s="91"/>
      <c r="BC11" s="91"/>
      <c r="BD11" s="91"/>
      <c r="BE11" s="91"/>
      <c r="BF11" s="91"/>
      <c r="BG11" s="91"/>
      <c r="BH11" s="91"/>
      <c r="BI11" s="91"/>
      <c r="BJ11" s="91"/>
      <c r="BK11" s="91"/>
      <c r="BL11" s="91"/>
      <c r="BM11" s="91"/>
      <c r="BN11" s="91"/>
    </row>
    <row r="12" spans="1:66" s="100" customFormat="1" ht="15.75" thickBot="1">
      <c r="A12" s="97"/>
      <c r="B12" s="107" t="s">
        <v>496</v>
      </c>
      <c r="C12" s="107">
        <v>5</v>
      </c>
      <c r="D12" s="147">
        <v>27</v>
      </c>
      <c r="E12" s="109">
        <v>85265.15</v>
      </c>
      <c r="F12" s="98">
        <f>E12*D12*C12</f>
        <v>11510795.25</v>
      </c>
      <c r="G12" s="91"/>
      <c r="H12" s="142"/>
      <c r="I12" s="129">
        <f t="shared" si="0"/>
        <v>852651.5</v>
      </c>
      <c r="J12" s="130">
        <f>I12/30</f>
        <v>28421.716666666667</v>
      </c>
      <c r="K12" s="131">
        <v>1</v>
      </c>
      <c r="L12" s="132">
        <f t="shared" si="1"/>
        <v>852651.5</v>
      </c>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91"/>
      <c r="AX12" s="91"/>
      <c r="AY12" s="91"/>
      <c r="AZ12" s="91"/>
      <c r="BA12" s="91"/>
      <c r="BB12" s="91"/>
      <c r="BC12" s="91"/>
      <c r="BD12" s="91"/>
      <c r="BE12" s="91"/>
      <c r="BF12" s="91"/>
      <c r="BG12" s="91"/>
      <c r="BH12" s="91"/>
      <c r="BI12" s="91"/>
      <c r="BJ12" s="91"/>
      <c r="BK12" s="91"/>
      <c r="BL12" s="91"/>
      <c r="BM12" s="91"/>
      <c r="BN12" s="91"/>
    </row>
    <row r="13" spans="1:66" s="100" customFormat="1">
      <c r="A13" s="97"/>
      <c r="B13" s="107" t="s">
        <v>497</v>
      </c>
      <c r="C13" s="107">
        <v>1</v>
      </c>
      <c r="D13" s="147">
        <v>25</v>
      </c>
      <c r="E13" s="109">
        <v>85265.15</v>
      </c>
      <c r="F13" s="98">
        <f>E13*D13*C13</f>
        <v>2131628.75</v>
      </c>
      <c r="G13" s="91"/>
      <c r="H13" s="140" t="s">
        <v>18</v>
      </c>
      <c r="I13" s="119">
        <f>+E19*D19</f>
        <v>2557954.5</v>
      </c>
      <c r="J13" s="120">
        <f>I13/30</f>
        <v>85265.15</v>
      </c>
      <c r="K13" s="128">
        <v>37</v>
      </c>
      <c r="L13" s="122">
        <f>I13*K13</f>
        <v>94644316.5</v>
      </c>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c r="AQ13" s="91"/>
      <c r="AR13" s="91"/>
      <c r="AS13" s="91"/>
      <c r="AT13" s="91"/>
      <c r="AU13" s="91"/>
      <c r="AV13" s="91"/>
      <c r="AW13" s="91"/>
      <c r="AX13" s="91"/>
      <c r="AY13" s="91"/>
      <c r="AZ13" s="91"/>
      <c r="BA13" s="91"/>
      <c r="BB13" s="91"/>
      <c r="BC13" s="91"/>
      <c r="BD13" s="91"/>
      <c r="BE13" s="91"/>
      <c r="BF13" s="91"/>
      <c r="BG13" s="91"/>
      <c r="BH13" s="91"/>
      <c r="BI13" s="91"/>
      <c r="BJ13" s="91"/>
      <c r="BK13" s="91"/>
      <c r="BL13" s="91"/>
      <c r="BM13" s="91"/>
      <c r="BN13" s="91"/>
    </row>
    <row r="14" spans="1:66" s="100" customFormat="1">
      <c r="A14" s="97"/>
      <c r="B14" s="107" t="s">
        <v>490</v>
      </c>
      <c r="C14" s="107">
        <v>1</v>
      </c>
      <c r="D14" s="147">
        <v>21</v>
      </c>
      <c r="E14" s="109">
        <v>85265.15</v>
      </c>
      <c r="F14" s="98">
        <f>E14*D14*C14</f>
        <v>1790568.15</v>
      </c>
      <c r="G14" s="91"/>
      <c r="H14" s="141"/>
      <c r="I14" s="123">
        <f>+E20*D20</f>
        <v>2472689.3499999996</v>
      </c>
      <c r="J14" s="94">
        <f t="shared" ref="J14:J15" si="2">I14/30</f>
        <v>82422.978333333318</v>
      </c>
      <c r="K14" s="107">
        <v>1</v>
      </c>
      <c r="L14" s="124">
        <f>I14*K14</f>
        <v>2472689.3499999996</v>
      </c>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row>
    <row r="15" spans="1:66" s="100" customFormat="1" ht="15.75" thickBot="1">
      <c r="A15" s="97"/>
      <c r="B15" s="107" t="s">
        <v>491</v>
      </c>
      <c r="C15" s="107">
        <v>1</v>
      </c>
      <c r="D15" s="147">
        <v>16</v>
      </c>
      <c r="E15" s="109">
        <v>85265.15</v>
      </c>
      <c r="F15" s="98">
        <f>E15*D15*C15</f>
        <v>1364242.4</v>
      </c>
      <c r="G15" s="91"/>
      <c r="H15" s="142"/>
      <c r="I15" s="129">
        <f>+E21*D21</f>
        <v>682121.2</v>
      </c>
      <c r="J15" s="130">
        <f t="shared" si="2"/>
        <v>22737.373333333333</v>
      </c>
      <c r="K15" s="131">
        <v>1</v>
      </c>
      <c r="L15" s="132">
        <f>I15*K15</f>
        <v>682121.2</v>
      </c>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c r="AQ15" s="91"/>
      <c r="AR15" s="91"/>
      <c r="AS15" s="91"/>
      <c r="AT15" s="91"/>
      <c r="AU15" s="91"/>
      <c r="AV15" s="91"/>
      <c r="AW15" s="91"/>
      <c r="AX15" s="91"/>
      <c r="AY15" s="91"/>
      <c r="AZ15" s="91"/>
      <c r="BA15" s="91"/>
      <c r="BB15" s="91"/>
      <c r="BC15" s="91"/>
      <c r="BD15" s="91"/>
      <c r="BE15" s="91"/>
      <c r="BF15" s="91"/>
      <c r="BG15" s="91"/>
      <c r="BH15" s="91"/>
      <c r="BI15" s="91"/>
      <c r="BJ15" s="91"/>
      <c r="BK15" s="91"/>
      <c r="BL15" s="91"/>
      <c r="BM15" s="91"/>
      <c r="BN15" s="91"/>
    </row>
    <row r="16" spans="1:66" s="100" customFormat="1">
      <c r="A16" s="97"/>
      <c r="B16" s="107" t="s">
        <v>492</v>
      </c>
      <c r="C16" s="107">
        <v>1</v>
      </c>
      <c r="D16" s="147">
        <v>14</v>
      </c>
      <c r="E16" s="109">
        <v>85265.15</v>
      </c>
      <c r="F16" s="98">
        <f>E16*D16*C16</f>
        <v>1193712.0999999999</v>
      </c>
      <c r="G16" s="91"/>
      <c r="H16" s="143" t="s">
        <v>20</v>
      </c>
      <c r="I16" s="119">
        <v>2557954.36</v>
      </c>
      <c r="J16" s="133">
        <f>I16/30</f>
        <v>85265.145333333334</v>
      </c>
      <c r="K16" s="121">
        <v>3</v>
      </c>
      <c r="L16" s="122">
        <f>I16*K16</f>
        <v>7673863.0800000001</v>
      </c>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1"/>
      <c r="BI16" s="91"/>
      <c r="BJ16" s="91"/>
      <c r="BK16" s="91"/>
      <c r="BL16" s="91"/>
      <c r="BM16" s="91"/>
      <c r="BN16" s="91"/>
    </row>
    <row r="17" spans="1:66" s="100" customFormat="1">
      <c r="A17" s="97"/>
      <c r="B17" s="107" t="s">
        <v>493</v>
      </c>
      <c r="C17" s="107">
        <v>1</v>
      </c>
      <c r="D17" s="147">
        <v>11</v>
      </c>
      <c r="E17" s="109">
        <v>85265.15</v>
      </c>
      <c r="F17" s="98">
        <f>E17*D17*C17</f>
        <v>937916.64999999991</v>
      </c>
      <c r="G17" s="91"/>
      <c r="H17" s="144" t="s">
        <v>21</v>
      </c>
      <c r="I17" s="123">
        <v>2557954.36</v>
      </c>
      <c r="J17" s="96">
        <f>I17/30</f>
        <v>85265.145333333334</v>
      </c>
      <c r="K17" s="95">
        <v>5</v>
      </c>
      <c r="L17" s="134">
        <f>I17*K17</f>
        <v>12789771.799999999</v>
      </c>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row>
    <row r="18" spans="1:66" s="100" customFormat="1">
      <c r="A18" s="97"/>
      <c r="B18" s="107" t="s">
        <v>494</v>
      </c>
      <c r="C18" s="107">
        <v>1</v>
      </c>
      <c r="D18" s="147">
        <v>10</v>
      </c>
      <c r="E18" s="109">
        <v>85265.15</v>
      </c>
      <c r="F18" s="98">
        <f>E18*D18*C18</f>
        <v>852651.5</v>
      </c>
      <c r="G18" s="91"/>
      <c r="H18" s="144" t="s">
        <v>22</v>
      </c>
      <c r="I18" s="123">
        <v>2557954.36</v>
      </c>
      <c r="J18" s="96">
        <f>I18/30</f>
        <v>85265.145333333334</v>
      </c>
      <c r="K18" s="95">
        <v>5</v>
      </c>
      <c r="L18" s="124">
        <f>I18*K18</f>
        <v>12789771.799999999</v>
      </c>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1"/>
      <c r="BA18" s="91"/>
      <c r="BB18" s="91"/>
      <c r="BC18" s="91"/>
      <c r="BD18" s="91"/>
      <c r="BE18" s="91"/>
      <c r="BF18" s="91"/>
      <c r="BG18" s="91"/>
      <c r="BH18" s="91"/>
      <c r="BI18" s="91"/>
      <c r="BJ18" s="91"/>
      <c r="BK18" s="91"/>
      <c r="BL18" s="91"/>
      <c r="BM18" s="91"/>
      <c r="BN18" s="91"/>
    </row>
    <row r="19" spans="1:66" s="100" customFormat="1" ht="15.75" thickBot="1">
      <c r="A19" s="97"/>
      <c r="B19" s="107" t="s">
        <v>24</v>
      </c>
      <c r="C19" s="107">
        <v>37</v>
      </c>
      <c r="D19" s="147">
        <v>30</v>
      </c>
      <c r="E19" s="109">
        <v>85265.15</v>
      </c>
      <c r="F19" s="98">
        <f t="shared" ref="F19:F25" si="3">E19*D19*C19</f>
        <v>94644316.5</v>
      </c>
      <c r="G19" s="91"/>
      <c r="H19" s="145" t="str">
        <f>+B25</f>
        <v xml:space="preserve">SUPERNUMERARIA </v>
      </c>
      <c r="I19" s="125">
        <v>2557954.36</v>
      </c>
      <c r="J19" s="135">
        <f>I19/30</f>
        <v>85265.145333333334</v>
      </c>
      <c r="K19" s="126">
        <v>3</v>
      </c>
      <c r="L19" s="127">
        <f>I19*K19</f>
        <v>7673863.0800000001</v>
      </c>
      <c r="M19" s="10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1"/>
      <c r="BA19" s="91"/>
      <c r="BB19" s="91"/>
      <c r="BC19" s="91"/>
      <c r="BD19" s="91"/>
      <c r="BE19" s="91"/>
      <c r="BF19" s="91"/>
      <c r="BG19" s="91"/>
      <c r="BH19" s="91"/>
      <c r="BI19" s="91"/>
      <c r="BJ19" s="91"/>
      <c r="BK19" s="91"/>
      <c r="BL19" s="91"/>
      <c r="BM19" s="91"/>
      <c r="BN19" s="91"/>
    </row>
    <row r="20" spans="1:66" s="100" customFormat="1" ht="15.75" thickBot="1">
      <c r="A20" s="97"/>
      <c r="B20" s="107" t="s">
        <v>487</v>
      </c>
      <c r="C20" s="107">
        <v>1</v>
      </c>
      <c r="D20" s="147">
        <v>29</v>
      </c>
      <c r="E20" s="109">
        <v>85265.15</v>
      </c>
      <c r="F20" s="98">
        <f t="shared" ref="F20" si="4">E20*D20*C20</f>
        <v>2472689.3499999996</v>
      </c>
      <c r="G20" s="91"/>
      <c r="H20" s="91"/>
      <c r="I20" s="91"/>
      <c r="J20" s="136" t="s">
        <v>488</v>
      </c>
      <c r="K20" s="138"/>
      <c r="L20" s="137">
        <f>SUM(L3:L19)</f>
        <v>443719838.35999995</v>
      </c>
      <c r="M20" s="10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c r="AQ20" s="91"/>
      <c r="AR20" s="91"/>
      <c r="AS20" s="91"/>
      <c r="AT20" s="91"/>
      <c r="AU20" s="91"/>
      <c r="AV20" s="91"/>
      <c r="AW20" s="91"/>
      <c r="AX20" s="91"/>
      <c r="AY20" s="91"/>
      <c r="AZ20" s="91"/>
      <c r="BA20" s="91"/>
      <c r="BB20" s="91"/>
      <c r="BC20" s="91"/>
      <c r="BD20" s="91"/>
      <c r="BE20" s="91"/>
      <c r="BF20" s="91"/>
      <c r="BG20" s="91"/>
      <c r="BH20" s="91"/>
      <c r="BI20" s="91"/>
      <c r="BJ20" s="91"/>
      <c r="BK20" s="91"/>
      <c r="BL20" s="91"/>
      <c r="BM20" s="91"/>
      <c r="BN20" s="91"/>
    </row>
    <row r="21" spans="1:66" s="100" customFormat="1">
      <c r="A21" s="97"/>
      <c r="B21" s="107" t="s">
        <v>495</v>
      </c>
      <c r="C21" s="107">
        <v>1</v>
      </c>
      <c r="D21" s="147">
        <v>8</v>
      </c>
      <c r="E21" s="109">
        <v>85265.15</v>
      </c>
      <c r="F21" s="98">
        <f t="shared" ref="F21" si="5">E21*D21*C21</f>
        <v>682121.2</v>
      </c>
      <c r="G21" s="91"/>
      <c r="H21" s="91"/>
      <c r="I21" s="91"/>
      <c r="J21" s="91"/>
      <c r="K21" s="91"/>
      <c r="L21" s="99"/>
      <c r="M21" s="10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91"/>
      <c r="AP21" s="91"/>
      <c r="AQ21" s="91"/>
      <c r="AR21" s="91"/>
      <c r="AS21" s="91"/>
      <c r="AT21" s="91"/>
      <c r="AU21" s="91"/>
      <c r="AV21" s="91"/>
      <c r="AW21" s="91"/>
      <c r="AX21" s="91"/>
      <c r="AY21" s="91"/>
      <c r="AZ21" s="91"/>
      <c r="BA21" s="91"/>
      <c r="BB21" s="91"/>
      <c r="BC21" s="91"/>
      <c r="BD21" s="91"/>
      <c r="BE21" s="91"/>
      <c r="BF21" s="91"/>
      <c r="BG21" s="91"/>
      <c r="BH21" s="91"/>
      <c r="BI21" s="91"/>
      <c r="BJ21" s="91"/>
      <c r="BK21" s="91"/>
      <c r="BL21" s="91"/>
      <c r="BM21" s="91"/>
      <c r="BN21" s="91"/>
    </row>
    <row r="22" spans="1:66" s="100" customFormat="1">
      <c r="A22" s="97"/>
      <c r="B22" s="107" t="s">
        <v>20</v>
      </c>
      <c r="C22" s="107">
        <v>3</v>
      </c>
      <c r="D22" s="147">
        <v>30</v>
      </c>
      <c r="E22" s="109">
        <v>85265.15</v>
      </c>
      <c r="F22" s="98">
        <f t="shared" si="3"/>
        <v>7673863.5</v>
      </c>
      <c r="G22" s="91"/>
      <c r="H22" s="91"/>
      <c r="I22" s="91"/>
      <c r="J22" s="91"/>
      <c r="K22" s="91"/>
      <c r="L22" s="99"/>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91"/>
      <c r="AN22" s="91"/>
      <c r="AO22" s="91"/>
      <c r="AP22" s="91"/>
      <c r="AQ22" s="91"/>
      <c r="AR22" s="91"/>
      <c r="AS22" s="91"/>
      <c r="AT22" s="91"/>
      <c r="AU22" s="91"/>
      <c r="AV22" s="91"/>
      <c r="AW22" s="91"/>
      <c r="AX22" s="91"/>
      <c r="AY22" s="91"/>
      <c r="AZ22" s="91"/>
      <c r="BA22" s="91"/>
      <c r="BB22" s="91"/>
      <c r="BC22" s="91"/>
      <c r="BD22" s="91"/>
      <c r="BE22" s="91"/>
      <c r="BF22" s="91"/>
      <c r="BG22" s="91"/>
      <c r="BH22" s="91"/>
      <c r="BI22" s="91"/>
      <c r="BJ22" s="91"/>
      <c r="BK22" s="91"/>
      <c r="BL22" s="91"/>
      <c r="BM22" s="91"/>
      <c r="BN22" s="91"/>
    </row>
    <row r="23" spans="1:66" s="100" customFormat="1">
      <c r="A23" s="97"/>
      <c r="B23" s="107" t="s">
        <v>26</v>
      </c>
      <c r="C23" s="107">
        <v>5</v>
      </c>
      <c r="D23" s="147">
        <v>30</v>
      </c>
      <c r="E23" s="109">
        <v>85265.15</v>
      </c>
      <c r="F23" s="98">
        <f t="shared" si="3"/>
        <v>12789772.5</v>
      </c>
      <c r="G23" s="91"/>
      <c r="H23" s="91"/>
      <c r="I23" s="91"/>
      <c r="J23" s="91"/>
      <c r="K23" s="91"/>
      <c r="L23" s="99"/>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c r="AQ23" s="91"/>
      <c r="AR23" s="91"/>
      <c r="AS23" s="91"/>
      <c r="AT23" s="91"/>
      <c r="AU23" s="91"/>
      <c r="AV23" s="91"/>
      <c r="AW23" s="91"/>
      <c r="AX23" s="91"/>
      <c r="AY23" s="91"/>
      <c r="AZ23" s="91"/>
      <c r="BA23" s="91"/>
      <c r="BB23" s="91"/>
      <c r="BC23" s="91"/>
      <c r="BD23" s="91"/>
      <c r="BE23" s="91"/>
      <c r="BF23" s="91"/>
      <c r="BG23" s="91"/>
      <c r="BH23" s="91"/>
      <c r="BI23" s="91"/>
      <c r="BJ23" s="91"/>
      <c r="BK23" s="91"/>
      <c r="BL23" s="91"/>
      <c r="BM23" s="91"/>
      <c r="BN23" s="91"/>
    </row>
    <row r="24" spans="1:66" s="100" customFormat="1">
      <c r="A24" s="97"/>
      <c r="B24" s="107" t="s">
        <v>25</v>
      </c>
      <c r="C24" s="107">
        <v>5</v>
      </c>
      <c r="D24" s="147">
        <v>30</v>
      </c>
      <c r="E24" s="109">
        <v>85265.15</v>
      </c>
      <c r="F24" s="98">
        <f t="shared" si="3"/>
        <v>12789772.5</v>
      </c>
      <c r="G24" s="91"/>
      <c r="H24" s="91"/>
      <c r="I24" s="91"/>
      <c r="J24" s="91"/>
      <c r="K24" s="91"/>
      <c r="L24" s="99"/>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c r="AW24" s="91"/>
      <c r="AX24" s="91"/>
      <c r="AY24" s="91"/>
      <c r="AZ24" s="91"/>
      <c r="BA24" s="91"/>
      <c r="BB24" s="91"/>
      <c r="BC24" s="91"/>
      <c r="BD24" s="91"/>
      <c r="BE24" s="91"/>
      <c r="BF24" s="91"/>
      <c r="BG24" s="91"/>
      <c r="BH24" s="91"/>
      <c r="BI24" s="91"/>
      <c r="BJ24" s="91"/>
      <c r="BK24" s="91"/>
      <c r="BL24" s="91"/>
      <c r="BM24" s="91"/>
      <c r="BN24" s="91"/>
    </row>
    <row r="25" spans="1:66" s="100" customFormat="1">
      <c r="A25" s="97"/>
      <c r="B25" s="107" t="s">
        <v>28</v>
      </c>
      <c r="C25" s="107">
        <v>3</v>
      </c>
      <c r="D25" s="147">
        <v>30</v>
      </c>
      <c r="E25" s="109">
        <v>85265.15</v>
      </c>
      <c r="F25" s="98">
        <f t="shared" si="3"/>
        <v>7673863.5</v>
      </c>
      <c r="G25" s="91"/>
      <c r="H25" s="91"/>
      <c r="I25" s="91"/>
      <c r="J25" s="91"/>
      <c r="K25" s="91"/>
      <c r="L25" s="99"/>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c r="AW25" s="91"/>
      <c r="AX25" s="91"/>
      <c r="AY25" s="91"/>
      <c r="AZ25" s="91"/>
      <c r="BA25" s="91"/>
      <c r="BB25" s="91"/>
      <c r="BC25" s="91"/>
      <c r="BD25" s="91"/>
      <c r="BE25" s="91"/>
      <c r="BF25" s="91"/>
      <c r="BG25" s="91"/>
      <c r="BH25" s="91"/>
      <c r="BI25" s="91"/>
      <c r="BJ25" s="91"/>
      <c r="BK25" s="91"/>
      <c r="BL25" s="91"/>
      <c r="BM25" s="91"/>
      <c r="BN25" s="91"/>
    </row>
    <row r="26" spans="1:66">
      <c r="B26" s="148" t="s">
        <v>14</v>
      </c>
      <c r="C26" s="148"/>
      <c r="D26" s="148"/>
      <c r="E26" s="148"/>
      <c r="F26" s="149">
        <f>SUM(F9:F25)</f>
        <v>443719840.59999996</v>
      </c>
      <c r="G26" s="94">
        <f>+F26*0.1</f>
        <v>44371984.060000002</v>
      </c>
      <c r="L26" s="99"/>
    </row>
    <row r="27" spans="1:66" ht="21" customHeight="1">
      <c r="B27" s="150" t="s">
        <v>15</v>
      </c>
      <c r="C27" s="150"/>
      <c r="D27" s="150"/>
      <c r="E27" s="150"/>
      <c r="F27" s="149">
        <f>'INAUMOS Y MAQUINARIA'!BQ131</f>
        <v>87907656.311047077</v>
      </c>
      <c r="G27" s="94">
        <f>+G26*0.19</f>
        <v>8430676.9714000002</v>
      </c>
      <c r="L27" s="99"/>
    </row>
    <row r="28" spans="1:66">
      <c r="B28" s="110"/>
      <c r="C28" s="110"/>
      <c r="D28" s="151" t="s">
        <v>2</v>
      </c>
      <c r="E28" s="151"/>
      <c r="F28" s="98">
        <f>SUM(F26:F27)+1.1</f>
        <v>531627498.01104707</v>
      </c>
      <c r="G28" s="94">
        <f>+F26+G26+G27</f>
        <v>496522501.63139999</v>
      </c>
      <c r="L28" s="99"/>
    </row>
    <row r="29" spans="1:66">
      <c r="B29" s="110"/>
      <c r="C29" s="110"/>
      <c r="D29" s="152" t="s">
        <v>3</v>
      </c>
      <c r="E29" s="153">
        <v>0.1</v>
      </c>
      <c r="F29" s="98">
        <f>F28*E29</f>
        <v>53162749.80110471</v>
      </c>
      <c r="L29" s="99"/>
    </row>
    <row r="30" spans="1:66">
      <c r="B30" s="110"/>
      <c r="C30" s="110"/>
      <c r="D30" s="152" t="s">
        <v>4</v>
      </c>
      <c r="E30" s="154">
        <v>0.19</v>
      </c>
      <c r="F30" s="98">
        <f>F28*E29*E30</f>
        <v>10100922.462209895</v>
      </c>
      <c r="L30" s="99"/>
    </row>
    <row r="31" spans="1:66">
      <c r="B31" s="110"/>
      <c r="C31" s="110"/>
      <c r="D31" s="151" t="s">
        <v>5</v>
      </c>
      <c r="E31" s="151"/>
      <c r="F31" s="98">
        <f>F28+F29+F30</f>
        <v>594891170.27436173</v>
      </c>
      <c r="G31" s="101"/>
      <c r="L31" s="101"/>
    </row>
    <row r="32" spans="1:66">
      <c r="B32" s="91" t="s">
        <v>16</v>
      </c>
      <c r="F32" s="105"/>
      <c r="G32" s="102"/>
      <c r="L32" s="101"/>
    </row>
    <row r="33" spans="3:12">
      <c r="C33" s="106"/>
      <c r="F33" s="102"/>
      <c r="G33" s="93"/>
      <c r="L33" s="101"/>
    </row>
    <row r="34" spans="3:12">
      <c r="C34" s="106"/>
      <c r="G34" s="93"/>
      <c r="L34" s="93"/>
    </row>
    <row r="36" spans="3:12">
      <c r="L36" s="93"/>
    </row>
    <row r="39" spans="3:12">
      <c r="H39" s="101"/>
    </row>
    <row r="40" spans="3:12">
      <c r="H40" s="93"/>
    </row>
    <row r="42" spans="3:12">
      <c r="H42" s="103"/>
    </row>
    <row r="43" spans="3:12">
      <c r="H43" s="104"/>
    </row>
    <row r="44" spans="3:12">
      <c r="H44" s="93"/>
    </row>
    <row r="45" spans="3:12">
      <c r="H45" s="93"/>
    </row>
  </sheetData>
  <mergeCells count="11">
    <mergeCell ref="J20:K20"/>
    <mergeCell ref="H3:H12"/>
    <mergeCell ref="H13:H15"/>
    <mergeCell ref="C3:F4"/>
    <mergeCell ref="D28:E28"/>
    <mergeCell ref="D31:E31"/>
    <mergeCell ref="B5:B6"/>
    <mergeCell ref="C5:F6"/>
    <mergeCell ref="B7:F7"/>
    <mergeCell ref="B26:E26"/>
    <mergeCell ref="B27:E27"/>
  </mergeCells>
  <phoneticPr fontId="10" type="noConversion"/>
  <conditionalFormatting sqref="I3:I12">
    <cfRule type="expression" dxfId="8" priority="5">
      <formula>ISERROR($K3)</formula>
    </cfRule>
    <cfRule type="expression" dxfId="7" priority="6">
      <formula>ISERROR($G3)</formula>
    </cfRule>
  </conditionalFormatting>
  <conditionalFormatting sqref="I13:I15">
    <cfRule type="expression" dxfId="6" priority="9">
      <formula>ISERROR($K13)</formula>
    </cfRule>
    <cfRule type="expression" dxfId="5" priority="10">
      <formula>ISERROR($G4)</formula>
    </cfRule>
  </conditionalFormatting>
  <conditionalFormatting sqref="I16:I18">
    <cfRule type="expression" dxfId="4" priority="13">
      <formula>ISERROR($K16)</formula>
    </cfRule>
    <cfRule type="expression" dxfId="3" priority="14">
      <formula>ISERROR($G5)</formula>
    </cfRule>
  </conditionalFormatting>
  <conditionalFormatting sqref="I19">
    <cfRule type="expression" dxfId="2" priority="1">
      <formula>ISERROR($K19)</formula>
    </cfRule>
    <cfRule type="expression" dxfId="1" priority="2">
      <formula>ISERROR($G8)</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137"/>
  <sheetViews>
    <sheetView tabSelected="1" topLeftCell="BB1" zoomScale="95" zoomScaleNormal="95" workbookViewId="0">
      <pane ySplit="2" topLeftCell="A102" activePane="bottomLeft" state="frozen"/>
      <selection activeCell="I19" sqref="I19"/>
      <selection pane="bottomLeft" activeCell="BD136" sqref="BD136"/>
    </sheetView>
  </sheetViews>
  <sheetFormatPr baseColWidth="10" defaultColWidth="13" defaultRowHeight="11.25"/>
  <cols>
    <col min="1" max="1" width="7.85546875" style="17" hidden="1" customWidth="1"/>
    <col min="2" max="2" width="22.5703125" style="17" hidden="1" customWidth="1"/>
    <col min="3" max="3" width="8" style="17" bestFit="1" customWidth="1"/>
    <col min="4" max="4" width="26.140625" style="17" customWidth="1"/>
    <col min="5" max="5" width="27.85546875" style="2" hidden="1" customWidth="1"/>
    <col min="6" max="6" width="18.7109375" style="2" hidden="1" customWidth="1"/>
    <col min="7" max="7" width="16.140625" style="3" hidden="1" customWidth="1"/>
    <col min="8" max="9" width="12.7109375" style="4" hidden="1" customWidth="1"/>
    <col min="10" max="10" width="13" style="4" hidden="1" customWidth="1"/>
    <col min="11" max="11" width="3.85546875" style="17" customWidth="1"/>
    <col min="12" max="12" width="14.85546875" style="82" customWidth="1"/>
    <col min="13" max="13" width="13.5703125" style="82" customWidth="1"/>
    <col min="14" max="16" width="13" style="82" customWidth="1"/>
    <col min="17" max="22" width="16.7109375" style="82" customWidth="1"/>
    <col min="23" max="24" width="14.5703125" style="82" customWidth="1"/>
    <col min="25" max="29" width="13" style="82" customWidth="1"/>
    <col min="30" max="30" width="16" style="82" customWidth="1"/>
    <col min="31" max="37" width="13" style="82" customWidth="1"/>
    <col min="38" max="38" width="3.42578125" style="17" customWidth="1"/>
    <col min="39" max="39" width="13.5703125" style="17" customWidth="1"/>
    <col min="40" max="49" width="13.28515625" style="17" customWidth="1"/>
    <col min="50" max="50" width="14.5703125" style="17" customWidth="1"/>
    <col min="51" max="62" width="13.28515625" style="17" customWidth="1"/>
    <col min="63" max="63" width="13.7109375" style="17" customWidth="1"/>
    <col min="64" max="64" width="13" style="1" customWidth="1"/>
    <col min="65" max="65" width="19.7109375" style="1" customWidth="1"/>
    <col min="66" max="66" width="16" style="17" bestFit="1" customWidth="1"/>
    <col min="67" max="68" width="13.7109375" style="17" hidden="1" customWidth="1"/>
    <col min="69" max="69" width="16" style="17" bestFit="1" customWidth="1"/>
    <col min="70" max="70" width="13" style="17" customWidth="1"/>
    <col min="71" max="16384" width="13" style="17"/>
  </cols>
  <sheetData>
    <row r="1" spans="1:72" s="1" customFormat="1" ht="23.25" thickBot="1">
      <c r="E1" s="2"/>
      <c r="F1" s="2"/>
      <c r="G1" s="3"/>
      <c r="H1" s="4"/>
      <c r="I1" s="4"/>
      <c r="J1" s="4"/>
      <c r="K1" s="5"/>
      <c r="L1" s="6"/>
      <c r="M1" s="7" t="s">
        <v>30</v>
      </c>
      <c r="N1" s="7" t="s">
        <v>30</v>
      </c>
      <c r="O1" s="7" t="s">
        <v>30</v>
      </c>
      <c r="P1" s="7" t="s">
        <v>30</v>
      </c>
      <c r="Q1" s="8" t="s">
        <v>31</v>
      </c>
      <c r="R1" s="9" t="s">
        <v>32</v>
      </c>
      <c r="S1" s="9" t="s">
        <v>32</v>
      </c>
      <c r="T1" s="8" t="s">
        <v>31</v>
      </c>
      <c r="U1" s="8" t="s">
        <v>31</v>
      </c>
      <c r="V1" s="9" t="s">
        <v>32</v>
      </c>
      <c r="W1" s="10" t="s">
        <v>33</v>
      </c>
      <c r="X1" s="10" t="s">
        <v>33</v>
      </c>
      <c r="Y1" s="10" t="s">
        <v>33</v>
      </c>
      <c r="Z1" s="8" t="s">
        <v>31</v>
      </c>
      <c r="AA1" s="10" t="s">
        <v>33</v>
      </c>
      <c r="AB1" s="10" t="s">
        <v>33</v>
      </c>
      <c r="AC1" s="9" t="s">
        <v>32</v>
      </c>
      <c r="AD1" s="8" t="s">
        <v>31</v>
      </c>
      <c r="AE1" s="9" t="s">
        <v>32</v>
      </c>
      <c r="AF1" s="10" t="s">
        <v>33</v>
      </c>
      <c r="AG1" s="9" t="s">
        <v>32</v>
      </c>
      <c r="AH1" s="9" t="s">
        <v>32</v>
      </c>
      <c r="AI1" s="8" t="s">
        <v>31</v>
      </c>
      <c r="AJ1" s="10" t="s">
        <v>33</v>
      </c>
      <c r="AK1" s="8" t="s">
        <v>31</v>
      </c>
    </row>
    <row r="2" spans="1:72" ht="60.75" thickBot="1">
      <c r="A2" s="11" t="s">
        <v>34</v>
      </c>
      <c r="B2" s="12" t="s">
        <v>35</v>
      </c>
      <c r="C2" s="12" t="s">
        <v>36</v>
      </c>
      <c r="D2" s="12" t="s">
        <v>37</v>
      </c>
      <c r="E2" s="13" t="s">
        <v>38</v>
      </c>
      <c r="F2" s="13" t="s">
        <v>38</v>
      </c>
      <c r="G2" s="14" t="s">
        <v>1</v>
      </c>
      <c r="H2" s="15" t="s">
        <v>39</v>
      </c>
      <c r="I2" s="15" t="s">
        <v>40</v>
      </c>
      <c r="J2" s="16" t="s">
        <v>41</v>
      </c>
      <c r="L2" s="18" t="s">
        <v>42</v>
      </c>
      <c r="M2" s="19" t="s">
        <v>43</v>
      </c>
      <c r="N2" s="19" t="s">
        <v>44</v>
      </c>
      <c r="O2" s="19" t="s">
        <v>45</v>
      </c>
      <c r="P2" s="19" t="s">
        <v>46</v>
      </c>
      <c r="Q2" s="19" t="s">
        <v>47</v>
      </c>
      <c r="R2" s="19" t="s">
        <v>48</v>
      </c>
      <c r="S2" s="19" t="s">
        <v>49</v>
      </c>
      <c r="T2" s="19" t="s">
        <v>50</v>
      </c>
      <c r="U2" s="19" t="s">
        <v>51</v>
      </c>
      <c r="V2" s="19" t="s">
        <v>52</v>
      </c>
      <c r="W2" s="19" t="s">
        <v>53</v>
      </c>
      <c r="X2" s="19" t="s">
        <v>54</v>
      </c>
      <c r="Y2" s="19" t="s">
        <v>55</v>
      </c>
      <c r="Z2" s="19" t="s">
        <v>56</v>
      </c>
      <c r="AA2" s="19" t="s">
        <v>57</v>
      </c>
      <c r="AB2" s="19" t="s">
        <v>58</v>
      </c>
      <c r="AC2" s="19" t="s">
        <v>59</v>
      </c>
      <c r="AD2" s="19" t="s">
        <v>60</v>
      </c>
      <c r="AE2" s="19" t="s">
        <v>61</v>
      </c>
      <c r="AF2" s="19" t="s">
        <v>62</v>
      </c>
      <c r="AG2" s="19" t="s">
        <v>63</v>
      </c>
      <c r="AH2" s="19" t="s">
        <v>64</v>
      </c>
      <c r="AI2" s="19" t="s">
        <v>65</v>
      </c>
      <c r="AJ2" s="19" t="s">
        <v>66</v>
      </c>
      <c r="AK2" s="20" t="s">
        <v>67</v>
      </c>
      <c r="AM2" s="21" t="s">
        <v>68</v>
      </c>
      <c r="AN2" s="21" t="s">
        <v>69</v>
      </c>
      <c r="AO2" s="21" t="s">
        <v>70</v>
      </c>
      <c r="AP2" s="21" t="s">
        <v>71</v>
      </c>
      <c r="AQ2" s="21" t="s">
        <v>72</v>
      </c>
      <c r="AR2" s="21" t="s">
        <v>73</v>
      </c>
      <c r="AS2" s="21" t="s">
        <v>74</v>
      </c>
      <c r="AT2" s="21" t="s">
        <v>75</v>
      </c>
      <c r="AU2" s="21" t="s">
        <v>76</v>
      </c>
      <c r="AV2" s="21" t="s">
        <v>52</v>
      </c>
      <c r="AW2" s="21" t="s">
        <v>53</v>
      </c>
      <c r="AX2" s="21" t="s">
        <v>54</v>
      </c>
      <c r="AY2" s="21" t="s">
        <v>55</v>
      </c>
      <c r="AZ2" s="21" t="s">
        <v>56</v>
      </c>
      <c r="BA2" s="21" t="s">
        <v>57</v>
      </c>
      <c r="BB2" s="21" t="s">
        <v>58</v>
      </c>
      <c r="BC2" s="21" t="s">
        <v>59</v>
      </c>
      <c r="BD2" s="21" t="s">
        <v>60</v>
      </c>
      <c r="BE2" s="21" t="s">
        <v>61</v>
      </c>
      <c r="BF2" s="21" t="s">
        <v>62</v>
      </c>
      <c r="BG2" s="21" t="s">
        <v>63</v>
      </c>
      <c r="BH2" s="21" t="s">
        <v>64</v>
      </c>
      <c r="BI2" s="21" t="s">
        <v>65</v>
      </c>
      <c r="BJ2" s="21" t="s">
        <v>66</v>
      </c>
      <c r="BK2" s="21" t="s">
        <v>67</v>
      </c>
      <c r="BL2" s="83" t="s">
        <v>34</v>
      </c>
      <c r="BM2" s="83" t="s">
        <v>34</v>
      </c>
      <c r="BN2" s="88" t="s">
        <v>77</v>
      </c>
      <c r="BO2" s="88"/>
      <c r="BP2" s="88"/>
      <c r="BQ2" s="88" t="s">
        <v>78</v>
      </c>
    </row>
    <row r="3" spans="1:72" ht="33" customHeight="1">
      <c r="A3" s="22" t="s">
        <v>79</v>
      </c>
      <c r="B3" s="23" t="s">
        <v>80</v>
      </c>
      <c r="C3" s="24">
        <v>1</v>
      </c>
      <c r="D3" s="25" t="s">
        <v>81</v>
      </c>
      <c r="E3" s="26" t="s">
        <v>82</v>
      </c>
      <c r="F3" s="27" t="s">
        <v>83</v>
      </c>
      <c r="G3" s="28">
        <v>7862.55</v>
      </c>
      <c r="H3" s="29">
        <f t="shared" ref="H3:H66" si="0">+G3*10%</f>
        <v>786.25500000000011</v>
      </c>
      <c r="I3" s="29">
        <f t="shared" ref="I3:I66" si="1">+H3*19%</f>
        <v>149.38845000000003</v>
      </c>
      <c r="J3" s="29">
        <f t="shared" ref="J3:J66" si="2">+G3+H3+I3</f>
        <v>8798.1934500000007</v>
      </c>
      <c r="L3" s="30">
        <f t="shared" ref="L3:L34" si="3">SUM(M3:AK3)</f>
        <v>70</v>
      </c>
      <c r="M3" s="31">
        <v>50</v>
      </c>
      <c r="N3" s="31">
        <v>3</v>
      </c>
      <c r="O3" s="31">
        <v>3</v>
      </c>
      <c r="P3" s="31"/>
      <c r="Q3" s="31">
        <v>1</v>
      </c>
      <c r="R3" s="31"/>
      <c r="S3" s="31">
        <v>3</v>
      </c>
      <c r="T3" s="31"/>
      <c r="U3" s="31">
        <v>3</v>
      </c>
      <c r="V3" s="31">
        <v>3</v>
      </c>
      <c r="W3" s="31"/>
      <c r="X3" s="31">
        <v>2</v>
      </c>
      <c r="Y3" s="31"/>
      <c r="Z3" s="31"/>
      <c r="AA3" s="31"/>
      <c r="AB3" s="31"/>
      <c r="AC3" s="31"/>
      <c r="AD3" s="31"/>
      <c r="AE3" s="31"/>
      <c r="AF3" s="31"/>
      <c r="AG3" s="31"/>
      <c r="AH3" s="31"/>
      <c r="AI3" s="31">
        <v>2</v>
      </c>
      <c r="AJ3" s="31"/>
      <c r="AK3" s="31"/>
      <c r="AM3" s="32">
        <f t="shared" ref="AM3:BB21" si="4">+ROUND((M3*$J3),0)</f>
        <v>439910</v>
      </c>
      <c r="AN3" s="32">
        <f t="shared" si="4"/>
        <v>26395</v>
      </c>
      <c r="AO3" s="32">
        <f t="shared" si="4"/>
        <v>26395</v>
      </c>
      <c r="AP3" s="32">
        <f t="shared" si="4"/>
        <v>0</v>
      </c>
      <c r="AQ3" s="32">
        <f t="shared" si="4"/>
        <v>8798</v>
      </c>
      <c r="AR3" s="32">
        <f t="shared" si="4"/>
        <v>0</v>
      </c>
      <c r="AS3" s="32">
        <f t="shared" si="4"/>
        <v>26395</v>
      </c>
      <c r="AT3" s="32">
        <f t="shared" si="4"/>
        <v>0</v>
      </c>
      <c r="AU3" s="32">
        <f t="shared" si="4"/>
        <v>26395</v>
      </c>
      <c r="AV3" s="32">
        <f t="shared" si="4"/>
        <v>26395</v>
      </c>
      <c r="AW3" s="32">
        <f t="shared" si="4"/>
        <v>0</v>
      </c>
      <c r="AX3" s="32">
        <f t="shared" si="4"/>
        <v>17596</v>
      </c>
      <c r="AY3" s="32">
        <f t="shared" si="4"/>
        <v>0</v>
      </c>
      <c r="AZ3" s="32">
        <f t="shared" si="4"/>
        <v>0</v>
      </c>
      <c r="BA3" s="32">
        <f t="shared" si="4"/>
        <v>0</v>
      </c>
      <c r="BB3" s="32">
        <f t="shared" si="4"/>
        <v>0</v>
      </c>
      <c r="BC3" s="32">
        <f t="shared" ref="AZ3:BK18" si="5">+ROUND((AC3*$J3),0)</f>
        <v>0</v>
      </c>
      <c r="BD3" s="32">
        <f t="shared" si="5"/>
        <v>0</v>
      </c>
      <c r="BE3" s="32">
        <f t="shared" si="5"/>
        <v>0</v>
      </c>
      <c r="BF3" s="32">
        <f t="shared" si="5"/>
        <v>0</v>
      </c>
      <c r="BG3" s="32">
        <f t="shared" si="5"/>
        <v>0</v>
      </c>
      <c r="BH3" s="32">
        <f t="shared" si="5"/>
        <v>0</v>
      </c>
      <c r="BI3" s="32">
        <f t="shared" si="5"/>
        <v>17596</v>
      </c>
      <c r="BJ3" s="32">
        <f t="shared" si="5"/>
        <v>0</v>
      </c>
      <c r="BK3" s="32">
        <f t="shared" si="5"/>
        <v>0</v>
      </c>
      <c r="BL3" s="84" t="s">
        <v>84</v>
      </c>
      <c r="BM3" s="84" t="s">
        <v>84</v>
      </c>
      <c r="BN3" s="115">
        <f>+BQ3+BP3+BO3</f>
        <v>615873.54149999993</v>
      </c>
      <c r="BO3" s="115">
        <f>+BP3*0.19</f>
        <v>10457.191500000001</v>
      </c>
      <c r="BP3" s="115">
        <f>+BQ3*0.1</f>
        <v>55037.850000000006</v>
      </c>
      <c r="BQ3" s="89">
        <f t="shared" ref="BQ3:BQ66" si="6">+G3*L3</f>
        <v>550378.5</v>
      </c>
      <c r="BT3" s="34"/>
    </row>
    <row r="4" spans="1:72" ht="33" customHeight="1">
      <c r="A4" s="35" t="s">
        <v>85</v>
      </c>
      <c r="B4" s="36" t="s">
        <v>86</v>
      </c>
      <c r="C4" s="37">
        <v>5</v>
      </c>
      <c r="D4" s="38" t="s">
        <v>87</v>
      </c>
      <c r="E4" s="39" t="s">
        <v>88</v>
      </c>
      <c r="F4" s="40" t="s">
        <v>89</v>
      </c>
      <c r="G4" s="41">
        <v>1569.24</v>
      </c>
      <c r="H4" s="42">
        <f t="shared" si="0"/>
        <v>156.92400000000001</v>
      </c>
      <c r="I4" s="42">
        <f t="shared" si="1"/>
        <v>29.815560000000001</v>
      </c>
      <c r="J4" s="42">
        <f t="shared" si="2"/>
        <v>1755.97956</v>
      </c>
      <c r="L4" s="43">
        <f t="shared" si="3"/>
        <v>36</v>
      </c>
      <c r="M4" s="44">
        <v>10</v>
      </c>
      <c r="N4" s="44">
        <v>3</v>
      </c>
      <c r="O4" s="44"/>
      <c r="P4" s="44"/>
      <c r="Q4" s="44"/>
      <c r="R4" s="44">
        <v>3</v>
      </c>
      <c r="S4" s="44">
        <v>3</v>
      </c>
      <c r="T4" s="44"/>
      <c r="U4" s="44">
        <v>3</v>
      </c>
      <c r="V4" s="44">
        <v>3</v>
      </c>
      <c r="W4" s="44">
        <v>3</v>
      </c>
      <c r="X4" s="44"/>
      <c r="Y4" s="44">
        <v>3</v>
      </c>
      <c r="Z4" s="44"/>
      <c r="AA4" s="44"/>
      <c r="AB4" s="44"/>
      <c r="AC4" s="44">
        <v>2</v>
      </c>
      <c r="AD4" s="44"/>
      <c r="AE4" s="44"/>
      <c r="AF4" s="44"/>
      <c r="AG4" s="44"/>
      <c r="AH4" s="44"/>
      <c r="AI4" s="44">
        <v>3</v>
      </c>
      <c r="AJ4" s="44"/>
      <c r="AK4" s="44"/>
      <c r="AM4" s="32">
        <f t="shared" si="4"/>
        <v>17560</v>
      </c>
      <c r="AN4" s="32">
        <f t="shared" si="4"/>
        <v>5268</v>
      </c>
      <c r="AO4" s="32">
        <f t="shared" si="4"/>
        <v>0</v>
      </c>
      <c r="AP4" s="32">
        <f t="shared" si="4"/>
        <v>0</v>
      </c>
      <c r="AQ4" s="32">
        <f t="shared" si="4"/>
        <v>0</v>
      </c>
      <c r="AR4" s="32">
        <f t="shared" si="4"/>
        <v>5268</v>
      </c>
      <c r="AS4" s="32">
        <f t="shared" si="4"/>
        <v>5268</v>
      </c>
      <c r="AT4" s="32">
        <f t="shared" si="4"/>
        <v>0</v>
      </c>
      <c r="AU4" s="32">
        <f t="shared" si="4"/>
        <v>5268</v>
      </c>
      <c r="AV4" s="32">
        <f t="shared" si="4"/>
        <v>5268</v>
      </c>
      <c r="AW4" s="32">
        <f t="shared" si="4"/>
        <v>5268</v>
      </c>
      <c r="AX4" s="32">
        <f t="shared" si="4"/>
        <v>0</v>
      </c>
      <c r="AY4" s="32">
        <f t="shared" si="4"/>
        <v>5268</v>
      </c>
      <c r="AZ4" s="32">
        <f t="shared" si="5"/>
        <v>0</v>
      </c>
      <c r="BA4" s="32">
        <f t="shared" si="5"/>
        <v>0</v>
      </c>
      <c r="BB4" s="32">
        <f t="shared" si="5"/>
        <v>0</v>
      </c>
      <c r="BC4" s="32">
        <f t="shared" si="5"/>
        <v>3512</v>
      </c>
      <c r="BD4" s="32">
        <f t="shared" si="5"/>
        <v>0</v>
      </c>
      <c r="BE4" s="32">
        <f t="shared" si="5"/>
        <v>0</v>
      </c>
      <c r="BF4" s="32">
        <f t="shared" si="5"/>
        <v>0</v>
      </c>
      <c r="BG4" s="32">
        <f t="shared" si="5"/>
        <v>0</v>
      </c>
      <c r="BH4" s="32">
        <f t="shared" si="5"/>
        <v>0</v>
      </c>
      <c r="BI4" s="32">
        <f t="shared" si="5"/>
        <v>5268</v>
      </c>
      <c r="BJ4" s="32">
        <f t="shared" si="5"/>
        <v>0</v>
      </c>
      <c r="BK4" s="32">
        <f t="shared" si="5"/>
        <v>0</v>
      </c>
      <c r="BL4" s="84" t="s">
        <v>90</v>
      </c>
      <c r="BM4" s="84" t="s">
        <v>90</v>
      </c>
      <c r="BN4" s="115">
        <f t="shared" ref="BN4:BN67" si="7">+BQ4+BP4+BO4</f>
        <v>63215.264159999999</v>
      </c>
      <c r="BO4" s="115">
        <f t="shared" ref="BO4:BO67" si="8">+BP4*0.19</f>
        <v>1073.36016</v>
      </c>
      <c r="BP4" s="115">
        <f t="shared" ref="BP4:BP67" si="9">+BQ4*0.1</f>
        <v>5649.2640000000001</v>
      </c>
      <c r="BQ4" s="89">
        <f t="shared" si="6"/>
        <v>56492.639999999999</v>
      </c>
      <c r="BT4" s="34"/>
    </row>
    <row r="5" spans="1:72" ht="33" customHeight="1">
      <c r="A5" s="35" t="s">
        <v>91</v>
      </c>
      <c r="B5" s="36" t="s">
        <v>92</v>
      </c>
      <c r="C5" s="37">
        <v>7</v>
      </c>
      <c r="D5" s="38" t="s">
        <v>93</v>
      </c>
      <c r="E5" s="39" t="s">
        <v>94</v>
      </c>
      <c r="F5" s="40" t="s">
        <v>95</v>
      </c>
      <c r="G5" s="41">
        <v>2142.63</v>
      </c>
      <c r="H5" s="42">
        <f t="shared" si="0"/>
        <v>214.26300000000003</v>
      </c>
      <c r="I5" s="42">
        <f t="shared" si="1"/>
        <v>40.709970000000006</v>
      </c>
      <c r="J5" s="42">
        <f t="shared" si="2"/>
        <v>2397.6029699999999</v>
      </c>
      <c r="L5" s="43">
        <f t="shared" si="3"/>
        <v>14</v>
      </c>
      <c r="M5" s="44">
        <v>5</v>
      </c>
      <c r="N5" s="44">
        <v>3</v>
      </c>
      <c r="O5" s="44"/>
      <c r="P5" s="44"/>
      <c r="Q5" s="44"/>
      <c r="R5" s="44"/>
      <c r="S5" s="44"/>
      <c r="T5" s="44"/>
      <c r="U5" s="44"/>
      <c r="V5" s="44">
        <v>3</v>
      </c>
      <c r="W5" s="44"/>
      <c r="X5" s="44">
        <v>3</v>
      </c>
      <c r="Y5" s="44"/>
      <c r="Z5" s="44"/>
      <c r="AA5" s="44"/>
      <c r="AB5" s="44"/>
      <c r="AC5" s="44"/>
      <c r="AD5" s="44"/>
      <c r="AE5" s="44"/>
      <c r="AF5" s="44"/>
      <c r="AG5" s="44"/>
      <c r="AH5" s="44"/>
      <c r="AI5" s="44"/>
      <c r="AJ5" s="44"/>
      <c r="AK5" s="44"/>
      <c r="AM5" s="32">
        <f t="shared" si="4"/>
        <v>11988</v>
      </c>
      <c r="AN5" s="32">
        <f t="shared" si="4"/>
        <v>7193</v>
      </c>
      <c r="AO5" s="32">
        <f t="shared" si="4"/>
        <v>0</v>
      </c>
      <c r="AP5" s="32">
        <f t="shared" si="4"/>
        <v>0</v>
      </c>
      <c r="AQ5" s="32">
        <f t="shared" si="4"/>
        <v>0</v>
      </c>
      <c r="AR5" s="32">
        <f t="shared" si="4"/>
        <v>0</v>
      </c>
      <c r="AS5" s="32">
        <f t="shared" si="4"/>
        <v>0</v>
      </c>
      <c r="AT5" s="32">
        <f t="shared" si="4"/>
        <v>0</v>
      </c>
      <c r="AU5" s="32">
        <f t="shared" si="4"/>
        <v>0</v>
      </c>
      <c r="AV5" s="32">
        <f t="shared" si="4"/>
        <v>7193</v>
      </c>
      <c r="AW5" s="32">
        <f t="shared" si="4"/>
        <v>0</v>
      </c>
      <c r="AX5" s="32">
        <f t="shared" si="4"/>
        <v>7193</v>
      </c>
      <c r="AY5" s="32">
        <f t="shared" si="4"/>
        <v>0</v>
      </c>
      <c r="AZ5" s="32">
        <f t="shared" si="5"/>
        <v>0</v>
      </c>
      <c r="BA5" s="32">
        <f t="shared" si="5"/>
        <v>0</v>
      </c>
      <c r="BB5" s="32">
        <f t="shared" si="5"/>
        <v>0</v>
      </c>
      <c r="BC5" s="32">
        <f t="shared" si="5"/>
        <v>0</v>
      </c>
      <c r="BD5" s="32">
        <f t="shared" si="5"/>
        <v>0</v>
      </c>
      <c r="BE5" s="32">
        <f t="shared" si="5"/>
        <v>0</v>
      </c>
      <c r="BF5" s="32">
        <f t="shared" si="5"/>
        <v>0</v>
      </c>
      <c r="BG5" s="32">
        <f t="shared" si="5"/>
        <v>0</v>
      </c>
      <c r="BH5" s="32">
        <f t="shared" si="5"/>
        <v>0</v>
      </c>
      <c r="BI5" s="32">
        <f t="shared" si="5"/>
        <v>0</v>
      </c>
      <c r="BJ5" s="32">
        <f t="shared" si="5"/>
        <v>0</v>
      </c>
      <c r="BK5" s="32">
        <f t="shared" si="5"/>
        <v>0</v>
      </c>
      <c r="BL5" s="84" t="s">
        <v>96</v>
      </c>
      <c r="BM5" s="84" t="s">
        <v>96</v>
      </c>
      <c r="BN5" s="115">
        <f t="shared" si="7"/>
        <v>33566.441579999999</v>
      </c>
      <c r="BO5" s="115">
        <f t="shared" si="8"/>
        <v>569.93958000000009</v>
      </c>
      <c r="BP5" s="115">
        <f t="shared" si="9"/>
        <v>2999.6820000000002</v>
      </c>
      <c r="BQ5" s="89">
        <f t="shared" si="6"/>
        <v>29996.82</v>
      </c>
      <c r="BT5" s="34"/>
    </row>
    <row r="6" spans="1:72" ht="33" customHeight="1">
      <c r="A6" s="35" t="s">
        <v>97</v>
      </c>
      <c r="B6" s="33" t="s">
        <v>98</v>
      </c>
      <c r="C6" s="37">
        <v>11</v>
      </c>
      <c r="D6" s="38" t="s">
        <v>99</v>
      </c>
      <c r="E6" s="39" t="s">
        <v>100</v>
      </c>
      <c r="F6" s="40" t="s">
        <v>83</v>
      </c>
      <c r="G6" s="41">
        <v>1251.04</v>
      </c>
      <c r="H6" s="42">
        <f t="shared" si="0"/>
        <v>125.104</v>
      </c>
      <c r="I6" s="42">
        <f t="shared" si="1"/>
        <v>23.769760000000002</v>
      </c>
      <c r="J6" s="42">
        <f t="shared" si="2"/>
        <v>1399.9137599999999</v>
      </c>
      <c r="L6" s="43">
        <f t="shared" si="3"/>
        <v>73</v>
      </c>
      <c r="M6" s="44">
        <v>50</v>
      </c>
      <c r="N6" s="44">
        <v>3</v>
      </c>
      <c r="O6" s="44"/>
      <c r="P6" s="44"/>
      <c r="Q6" s="44"/>
      <c r="R6" s="44"/>
      <c r="S6" s="44">
        <v>3</v>
      </c>
      <c r="T6" s="44"/>
      <c r="U6" s="44">
        <v>3</v>
      </c>
      <c r="V6" s="44">
        <v>3</v>
      </c>
      <c r="W6" s="44"/>
      <c r="X6" s="44">
        <v>3</v>
      </c>
      <c r="Y6" s="44"/>
      <c r="Z6" s="44"/>
      <c r="AA6" s="44"/>
      <c r="AB6" s="44"/>
      <c r="AC6" s="44"/>
      <c r="AD6" s="44">
        <v>5</v>
      </c>
      <c r="AE6" s="44"/>
      <c r="AF6" s="44">
        <v>3</v>
      </c>
      <c r="AG6" s="44"/>
      <c r="AH6" s="44"/>
      <c r="AI6" s="44"/>
      <c r="AJ6" s="44"/>
      <c r="AK6" s="44"/>
      <c r="AM6" s="32">
        <f t="shared" si="4"/>
        <v>69996</v>
      </c>
      <c r="AN6" s="32">
        <f t="shared" si="4"/>
        <v>4200</v>
      </c>
      <c r="AO6" s="32">
        <f t="shared" si="4"/>
        <v>0</v>
      </c>
      <c r="AP6" s="32">
        <f t="shared" si="4"/>
        <v>0</v>
      </c>
      <c r="AQ6" s="32">
        <f t="shared" si="4"/>
        <v>0</v>
      </c>
      <c r="AR6" s="32">
        <f t="shared" si="4"/>
        <v>0</v>
      </c>
      <c r="AS6" s="32">
        <f t="shared" si="4"/>
        <v>4200</v>
      </c>
      <c r="AT6" s="32">
        <f t="shared" si="4"/>
        <v>0</v>
      </c>
      <c r="AU6" s="32">
        <f t="shared" si="4"/>
        <v>4200</v>
      </c>
      <c r="AV6" s="32">
        <f t="shared" si="4"/>
        <v>4200</v>
      </c>
      <c r="AW6" s="32">
        <f t="shared" si="4"/>
        <v>0</v>
      </c>
      <c r="AX6" s="32">
        <f t="shared" si="4"/>
        <v>4200</v>
      </c>
      <c r="AY6" s="32">
        <f t="shared" si="4"/>
        <v>0</v>
      </c>
      <c r="AZ6" s="32">
        <f t="shared" si="5"/>
        <v>0</v>
      </c>
      <c r="BA6" s="32">
        <f t="shared" si="5"/>
        <v>0</v>
      </c>
      <c r="BB6" s="32">
        <f t="shared" si="5"/>
        <v>0</v>
      </c>
      <c r="BC6" s="32">
        <f t="shared" si="5"/>
        <v>0</v>
      </c>
      <c r="BD6" s="32">
        <f t="shared" si="5"/>
        <v>7000</v>
      </c>
      <c r="BE6" s="32">
        <f t="shared" si="5"/>
        <v>0</v>
      </c>
      <c r="BF6" s="32">
        <f t="shared" si="5"/>
        <v>4200</v>
      </c>
      <c r="BG6" s="32">
        <f t="shared" si="5"/>
        <v>0</v>
      </c>
      <c r="BH6" s="32">
        <f t="shared" si="5"/>
        <v>0</v>
      </c>
      <c r="BI6" s="32">
        <f t="shared" si="5"/>
        <v>0</v>
      </c>
      <c r="BJ6" s="32">
        <f t="shared" si="5"/>
        <v>0</v>
      </c>
      <c r="BK6" s="32">
        <f t="shared" si="5"/>
        <v>0</v>
      </c>
      <c r="BL6" s="84" t="s">
        <v>101</v>
      </c>
      <c r="BM6" s="84" t="s">
        <v>101</v>
      </c>
      <c r="BN6" s="115">
        <f t="shared" si="7"/>
        <v>102193.70448</v>
      </c>
      <c r="BO6" s="115">
        <f t="shared" si="8"/>
        <v>1735.1924800000002</v>
      </c>
      <c r="BP6" s="115">
        <f t="shared" si="9"/>
        <v>9132.5920000000006</v>
      </c>
      <c r="BQ6" s="89">
        <f t="shared" si="6"/>
        <v>91325.92</v>
      </c>
      <c r="BT6" s="34"/>
    </row>
    <row r="7" spans="1:72" ht="33" customHeight="1">
      <c r="A7" s="35" t="s">
        <v>102</v>
      </c>
      <c r="B7" s="45" t="s">
        <v>103</v>
      </c>
      <c r="C7" s="37">
        <v>15</v>
      </c>
      <c r="D7" s="38" t="s">
        <v>104</v>
      </c>
      <c r="E7" s="39" t="s">
        <v>105</v>
      </c>
      <c r="F7" s="40" t="s">
        <v>106</v>
      </c>
      <c r="G7" s="41">
        <v>4566.13</v>
      </c>
      <c r="H7" s="42">
        <f t="shared" si="0"/>
        <v>456.61300000000006</v>
      </c>
      <c r="I7" s="42">
        <f t="shared" si="1"/>
        <v>86.756470000000007</v>
      </c>
      <c r="J7" s="42">
        <f t="shared" si="2"/>
        <v>5109.4994700000007</v>
      </c>
      <c r="L7" s="43">
        <f t="shared" si="3"/>
        <v>47</v>
      </c>
      <c r="M7" s="44">
        <v>20</v>
      </c>
      <c r="N7" s="44">
        <v>8</v>
      </c>
      <c r="O7" s="44"/>
      <c r="P7" s="44"/>
      <c r="Q7" s="44"/>
      <c r="R7" s="44"/>
      <c r="S7" s="44"/>
      <c r="T7" s="44"/>
      <c r="U7" s="44"/>
      <c r="V7" s="44"/>
      <c r="W7" s="44"/>
      <c r="X7" s="44">
        <v>5</v>
      </c>
      <c r="Y7" s="44">
        <v>4</v>
      </c>
      <c r="Z7" s="44"/>
      <c r="AA7" s="44"/>
      <c r="AB7" s="44"/>
      <c r="AC7" s="44"/>
      <c r="AD7" s="44"/>
      <c r="AE7" s="44"/>
      <c r="AF7" s="44"/>
      <c r="AG7" s="44"/>
      <c r="AH7" s="44"/>
      <c r="AI7" s="44"/>
      <c r="AJ7" s="44">
        <v>10</v>
      </c>
      <c r="AK7" s="44"/>
      <c r="AM7" s="32">
        <f t="shared" si="4"/>
        <v>102190</v>
      </c>
      <c r="AN7" s="32">
        <f t="shared" si="4"/>
        <v>40876</v>
      </c>
      <c r="AO7" s="32">
        <f t="shared" si="4"/>
        <v>0</v>
      </c>
      <c r="AP7" s="32">
        <f t="shared" si="4"/>
        <v>0</v>
      </c>
      <c r="AQ7" s="32">
        <f t="shared" si="4"/>
        <v>0</v>
      </c>
      <c r="AR7" s="32">
        <f t="shared" si="4"/>
        <v>0</v>
      </c>
      <c r="AS7" s="32">
        <f t="shared" si="4"/>
        <v>0</v>
      </c>
      <c r="AT7" s="32">
        <f t="shared" si="4"/>
        <v>0</v>
      </c>
      <c r="AU7" s="32">
        <f t="shared" si="4"/>
        <v>0</v>
      </c>
      <c r="AV7" s="32">
        <f t="shared" si="4"/>
        <v>0</v>
      </c>
      <c r="AW7" s="32">
        <f t="shared" si="4"/>
        <v>0</v>
      </c>
      <c r="AX7" s="32">
        <f t="shared" si="4"/>
        <v>25547</v>
      </c>
      <c r="AY7" s="32">
        <f t="shared" si="4"/>
        <v>20438</v>
      </c>
      <c r="AZ7" s="32">
        <f t="shared" si="5"/>
        <v>0</v>
      </c>
      <c r="BA7" s="32">
        <f t="shared" si="5"/>
        <v>0</v>
      </c>
      <c r="BB7" s="32">
        <f t="shared" si="5"/>
        <v>0</v>
      </c>
      <c r="BC7" s="32">
        <f t="shared" si="5"/>
        <v>0</v>
      </c>
      <c r="BD7" s="32">
        <f t="shared" si="5"/>
        <v>0</v>
      </c>
      <c r="BE7" s="32">
        <f t="shared" si="5"/>
        <v>0</v>
      </c>
      <c r="BF7" s="32">
        <f t="shared" si="5"/>
        <v>0</v>
      </c>
      <c r="BG7" s="32">
        <f t="shared" si="5"/>
        <v>0</v>
      </c>
      <c r="BH7" s="32">
        <f t="shared" si="5"/>
        <v>0</v>
      </c>
      <c r="BI7" s="32">
        <f t="shared" si="5"/>
        <v>0</v>
      </c>
      <c r="BJ7" s="32">
        <f t="shared" si="5"/>
        <v>51095</v>
      </c>
      <c r="BK7" s="32">
        <f t="shared" si="5"/>
        <v>0</v>
      </c>
      <c r="BL7" s="84" t="s">
        <v>107</v>
      </c>
      <c r="BM7" s="84" t="s">
        <v>107</v>
      </c>
      <c r="BN7" s="115">
        <f t="shared" si="7"/>
        <v>240146.47509000002</v>
      </c>
      <c r="BO7" s="115">
        <f t="shared" si="8"/>
        <v>4077.5540900000005</v>
      </c>
      <c r="BP7" s="115">
        <f t="shared" si="9"/>
        <v>21460.811000000002</v>
      </c>
      <c r="BQ7" s="89">
        <f t="shared" si="6"/>
        <v>214608.11000000002</v>
      </c>
      <c r="BT7" s="34"/>
    </row>
    <row r="8" spans="1:72" ht="33" customHeight="1">
      <c r="A8" s="35" t="s">
        <v>108</v>
      </c>
      <c r="B8" s="35" t="s">
        <v>109</v>
      </c>
      <c r="C8" s="37">
        <v>19</v>
      </c>
      <c r="D8" s="38" t="s">
        <v>110</v>
      </c>
      <c r="E8" s="46" t="s">
        <v>111</v>
      </c>
      <c r="F8" s="40" t="s">
        <v>83</v>
      </c>
      <c r="G8" s="41">
        <v>5828.06</v>
      </c>
      <c r="H8" s="42">
        <f t="shared" si="0"/>
        <v>582.80600000000004</v>
      </c>
      <c r="I8" s="42">
        <f t="shared" si="1"/>
        <v>110.73314000000001</v>
      </c>
      <c r="J8" s="42">
        <f t="shared" si="2"/>
        <v>6521.5991400000003</v>
      </c>
      <c r="L8" s="43">
        <f t="shared" si="3"/>
        <v>48</v>
      </c>
      <c r="M8" s="44">
        <v>40</v>
      </c>
      <c r="N8" s="44">
        <v>3</v>
      </c>
      <c r="O8" s="44"/>
      <c r="P8" s="44"/>
      <c r="Q8" s="44"/>
      <c r="R8" s="44"/>
      <c r="S8" s="44"/>
      <c r="T8" s="44"/>
      <c r="U8" s="44">
        <v>3</v>
      </c>
      <c r="V8" s="44"/>
      <c r="W8" s="44"/>
      <c r="X8" s="44"/>
      <c r="Y8" s="44"/>
      <c r="Z8" s="44"/>
      <c r="AA8" s="44"/>
      <c r="AB8" s="44"/>
      <c r="AC8" s="44"/>
      <c r="AD8" s="44"/>
      <c r="AE8" s="44"/>
      <c r="AF8" s="44">
        <v>2</v>
      </c>
      <c r="AG8" s="44"/>
      <c r="AH8" s="44"/>
      <c r="AI8" s="44"/>
      <c r="AJ8" s="44"/>
      <c r="AK8" s="44"/>
      <c r="AM8" s="32">
        <f t="shared" si="4"/>
        <v>260864</v>
      </c>
      <c r="AN8" s="32">
        <f t="shared" si="4"/>
        <v>19565</v>
      </c>
      <c r="AO8" s="32">
        <f t="shared" si="4"/>
        <v>0</v>
      </c>
      <c r="AP8" s="32">
        <f t="shared" si="4"/>
        <v>0</v>
      </c>
      <c r="AQ8" s="32">
        <f t="shared" si="4"/>
        <v>0</v>
      </c>
      <c r="AR8" s="32">
        <f t="shared" si="4"/>
        <v>0</v>
      </c>
      <c r="AS8" s="32">
        <f t="shared" si="4"/>
        <v>0</v>
      </c>
      <c r="AT8" s="32">
        <f t="shared" si="4"/>
        <v>0</v>
      </c>
      <c r="AU8" s="32">
        <f t="shared" si="4"/>
        <v>19565</v>
      </c>
      <c r="AV8" s="32">
        <f t="shared" si="4"/>
        <v>0</v>
      </c>
      <c r="AW8" s="32">
        <f t="shared" si="4"/>
        <v>0</v>
      </c>
      <c r="AX8" s="32">
        <f t="shared" si="4"/>
        <v>0</v>
      </c>
      <c r="AY8" s="32">
        <f t="shared" si="4"/>
        <v>0</v>
      </c>
      <c r="AZ8" s="32">
        <f t="shared" si="5"/>
        <v>0</v>
      </c>
      <c r="BA8" s="32">
        <f t="shared" si="5"/>
        <v>0</v>
      </c>
      <c r="BB8" s="32">
        <f t="shared" si="5"/>
        <v>0</v>
      </c>
      <c r="BC8" s="32">
        <f t="shared" si="5"/>
        <v>0</v>
      </c>
      <c r="BD8" s="32">
        <f t="shared" si="5"/>
        <v>0</v>
      </c>
      <c r="BE8" s="32">
        <f t="shared" si="5"/>
        <v>0</v>
      </c>
      <c r="BF8" s="32">
        <f t="shared" si="5"/>
        <v>13043</v>
      </c>
      <c r="BG8" s="32">
        <f t="shared" si="5"/>
        <v>0</v>
      </c>
      <c r="BH8" s="32">
        <f t="shared" si="5"/>
        <v>0</v>
      </c>
      <c r="BI8" s="32">
        <f t="shared" si="5"/>
        <v>0</v>
      </c>
      <c r="BJ8" s="32">
        <f t="shared" si="5"/>
        <v>0</v>
      </c>
      <c r="BK8" s="32">
        <f t="shared" si="5"/>
        <v>0</v>
      </c>
      <c r="BL8" s="84" t="s">
        <v>112</v>
      </c>
      <c r="BM8" s="84" t="s">
        <v>112</v>
      </c>
      <c r="BN8" s="115">
        <f t="shared" si="7"/>
        <v>313036.75872000004</v>
      </c>
      <c r="BO8" s="115">
        <f t="shared" si="8"/>
        <v>5315.1907200000005</v>
      </c>
      <c r="BP8" s="115">
        <f t="shared" si="9"/>
        <v>27974.688000000002</v>
      </c>
      <c r="BQ8" s="89">
        <f t="shared" si="6"/>
        <v>279746.88</v>
      </c>
      <c r="BT8" s="34"/>
    </row>
    <row r="9" spans="1:72" ht="33" customHeight="1">
      <c r="A9" s="35" t="s">
        <v>113</v>
      </c>
      <c r="B9" s="35" t="s">
        <v>114</v>
      </c>
      <c r="C9" s="37">
        <v>21</v>
      </c>
      <c r="D9" s="38" t="s">
        <v>115</v>
      </c>
      <c r="E9" s="39" t="s">
        <v>116</v>
      </c>
      <c r="F9" s="40" t="s">
        <v>117</v>
      </c>
      <c r="G9" s="41">
        <v>3557.83</v>
      </c>
      <c r="H9" s="42">
        <f t="shared" si="0"/>
        <v>355.78300000000002</v>
      </c>
      <c r="I9" s="42">
        <f t="shared" si="1"/>
        <v>67.598770000000002</v>
      </c>
      <c r="J9" s="42">
        <f t="shared" si="2"/>
        <v>3981.2117699999999</v>
      </c>
      <c r="L9" s="43">
        <f t="shared" si="3"/>
        <v>28</v>
      </c>
      <c r="M9" s="44">
        <v>5</v>
      </c>
      <c r="N9" s="44">
        <v>1</v>
      </c>
      <c r="O9" s="44"/>
      <c r="P9" s="44"/>
      <c r="Q9" s="44"/>
      <c r="R9" s="44"/>
      <c r="S9" s="44">
        <v>3</v>
      </c>
      <c r="T9" s="44">
        <v>3</v>
      </c>
      <c r="U9" s="44">
        <v>3</v>
      </c>
      <c r="V9" s="44">
        <v>3</v>
      </c>
      <c r="W9" s="44"/>
      <c r="X9" s="44">
        <v>2</v>
      </c>
      <c r="Y9" s="44">
        <v>3</v>
      </c>
      <c r="Z9" s="44"/>
      <c r="AA9" s="44"/>
      <c r="AB9" s="44"/>
      <c r="AC9" s="44"/>
      <c r="AD9" s="44">
        <v>5</v>
      </c>
      <c r="AE9" s="44"/>
      <c r="AF9" s="44"/>
      <c r="AG9" s="44"/>
      <c r="AH9" s="44"/>
      <c r="AI9" s="44"/>
      <c r="AJ9" s="44"/>
      <c r="AK9" s="44"/>
      <c r="AM9" s="32">
        <f t="shared" si="4"/>
        <v>19906</v>
      </c>
      <c r="AN9" s="32">
        <f t="shared" si="4"/>
        <v>3981</v>
      </c>
      <c r="AO9" s="32">
        <f t="shared" si="4"/>
        <v>0</v>
      </c>
      <c r="AP9" s="32">
        <f t="shared" si="4"/>
        <v>0</v>
      </c>
      <c r="AQ9" s="32">
        <f t="shared" si="4"/>
        <v>0</v>
      </c>
      <c r="AR9" s="32">
        <f t="shared" si="4"/>
        <v>0</v>
      </c>
      <c r="AS9" s="32">
        <f t="shared" si="4"/>
        <v>11944</v>
      </c>
      <c r="AT9" s="32">
        <f t="shared" si="4"/>
        <v>11944</v>
      </c>
      <c r="AU9" s="32">
        <f t="shared" si="4"/>
        <v>11944</v>
      </c>
      <c r="AV9" s="32">
        <f t="shared" si="4"/>
        <v>11944</v>
      </c>
      <c r="AW9" s="32">
        <f t="shared" si="4"/>
        <v>0</v>
      </c>
      <c r="AX9" s="32">
        <f t="shared" si="4"/>
        <v>7962</v>
      </c>
      <c r="AY9" s="32">
        <f t="shared" si="4"/>
        <v>11944</v>
      </c>
      <c r="AZ9" s="32">
        <f t="shared" si="5"/>
        <v>0</v>
      </c>
      <c r="BA9" s="32">
        <f t="shared" si="5"/>
        <v>0</v>
      </c>
      <c r="BB9" s="32">
        <f t="shared" si="5"/>
        <v>0</v>
      </c>
      <c r="BC9" s="32">
        <f t="shared" si="5"/>
        <v>0</v>
      </c>
      <c r="BD9" s="32">
        <f t="shared" si="5"/>
        <v>19906</v>
      </c>
      <c r="BE9" s="32">
        <f t="shared" si="5"/>
        <v>0</v>
      </c>
      <c r="BF9" s="32">
        <f t="shared" si="5"/>
        <v>0</v>
      </c>
      <c r="BG9" s="32">
        <f t="shared" si="5"/>
        <v>0</v>
      </c>
      <c r="BH9" s="32">
        <f t="shared" si="5"/>
        <v>0</v>
      </c>
      <c r="BI9" s="32">
        <f t="shared" si="5"/>
        <v>0</v>
      </c>
      <c r="BJ9" s="32">
        <f t="shared" si="5"/>
        <v>0</v>
      </c>
      <c r="BK9" s="32">
        <f t="shared" si="5"/>
        <v>0</v>
      </c>
      <c r="BL9" s="84" t="s">
        <v>118</v>
      </c>
      <c r="BM9" s="84" t="s">
        <v>118</v>
      </c>
      <c r="BN9" s="115">
        <f t="shared" si="7"/>
        <v>111473.92955999999</v>
      </c>
      <c r="BO9" s="115">
        <f t="shared" si="8"/>
        <v>1892.7655599999998</v>
      </c>
      <c r="BP9" s="115">
        <f t="shared" si="9"/>
        <v>9961.9239999999991</v>
      </c>
      <c r="BQ9" s="89">
        <f t="shared" si="6"/>
        <v>99619.239999999991</v>
      </c>
      <c r="BT9" s="34"/>
    </row>
    <row r="10" spans="1:72" ht="33" customHeight="1">
      <c r="A10" s="35" t="s">
        <v>102</v>
      </c>
      <c r="B10" s="45" t="s">
        <v>103</v>
      </c>
      <c r="C10" s="37">
        <v>25</v>
      </c>
      <c r="D10" s="38" t="s">
        <v>119</v>
      </c>
      <c r="E10" s="39" t="s">
        <v>120</v>
      </c>
      <c r="F10" s="40" t="s">
        <v>121</v>
      </c>
      <c r="G10" s="41">
        <v>4171.68</v>
      </c>
      <c r="H10" s="42">
        <f t="shared" si="0"/>
        <v>417.16800000000006</v>
      </c>
      <c r="I10" s="42">
        <f t="shared" si="1"/>
        <v>79.261920000000018</v>
      </c>
      <c r="J10" s="42">
        <f t="shared" si="2"/>
        <v>4668.1099199999999</v>
      </c>
      <c r="L10" s="43">
        <f t="shared" si="3"/>
        <v>77</v>
      </c>
      <c r="M10" s="44">
        <v>35</v>
      </c>
      <c r="N10" s="44"/>
      <c r="O10" s="44"/>
      <c r="P10" s="44"/>
      <c r="Q10" s="44"/>
      <c r="R10" s="44"/>
      <c r="S10" s="44">
        <v>5</v>
      </c>
      <c r="T10" s="44"/>
      <c r="U10" s="44">
        <v>8</v>
      </c>
      <c r="V10" s="44"/>
      <c r="W10" s="44">
        <v>5</v>
      </c>
      <c r="X10" s="44">
        <v>5</v>
      </c>
      <c r="Y10" s="44">
        <v>4</v>
      </c>
      <c r="Z10" s="44">
        <v>4</v>
      </c>
      <c r="AA10" s="44"/>
      <c r="AB10" s="44"/>
      <c r="AC10" s="44">
        <v>2</v>
      </c>
      <c r="AD10" s="44">
        <v>5</v>
      </c>
      <c r="AE10" s="44"/>
      <c r="AF10" s="44">
        <v>4</v>
      </c>
      <c r="AG10" s="44"/>
      <c r="AH10" s="44"/>
      <c r="AI10" s="44"/>
      <c r="AJ10" s="44"/>
      <c r="AK10" s="44"/>
      <c r="AM10" s="32">
        <f t="shared" si="4"/>
        <v>163384</v>
      </c>
      <c r="AN10" s="32">
        <f t="shared" si="4"/>
        <v>0</v>
      </c>
      <c r="AO10" s="32">
        <f t="shared" si="4"/>
        <v>0</v>
      </c>
      <c r="AP10" s="32">
        <f t="shared" si="4"/>
        <v>0</v>
      </c>
      <c r="AQ10" s="32">
        <f t="shared" si="4"/>
        <v>0</v>
      </c>
      <c r="AR10" s="32">
        <f t="shared" si="4"/>
        <v>0</v>
      </c>
      <c r="AS10" s="32">
        <f t="shared" si="4"/>
        <v>23341</v>
      </c>
      <c r="AT10" s="32">
        <f t="shared" si="4"/>
        <v>0</v>
      </c>
      <c r="AU10" s="32">
        <f t="shared" si="4"/>
        <v>37345</v>
      </c>
      <c r="AV10" s="32">
        <f t="shared" si="4"/>
        <v>0</v>
      </c>
      <c r="AW10" s="32">
        <f t="shared" si="4"/>
        <v>23341</v>
      </c>
      <c r="AX10" s="32">
        <f t="shared" si="4"/>
        <v>23341</v>
      </c>
      <c r="AY10" s="32">
        <f t="shared" si="4"/>
        <v>18672</v>
      </c>
      <c r="AZ10" s="32">
        <f t="shared" si="5"/>
        <v>18672</v>
      </c>
      <c r="BA10" s="32">
        <f t="shared" si="5"/>
        <v>0</v>
      </c>
      <c r="BB10" s="32">
        <f t="shared" si="5"/>
        <v>0</v>
      </c>
      <c r="BC10" s="32">
        <f t="shared" si="5"/>
        <v>9336</v>
      </c>
      <c r="BD10" s="32">
        <f t="shared" si="5"/>
        <v>23341</v>
      </c>
      <c r="BE10" s="32">
        <f t="shared" si="5"/>
        <v>0</v>
      </c>
      <c r="BF10" s="32">
        <f t="shared" si="5"/>
        <v>18672</v>
      </c>
      <c r="BG10" s="32">
        <f t="shared" si="5"/>
        <v>0</v>
      </c>
      <c r="BH10" s="32">
        <f t="shared" si="5"/>
        <v>0</v>
      </c>
      <c r="BI10" s="32">
        <f t="shared" si="5"/>
        <v>0</v>
      </c>
      <c r="BJ10" s="32">
        <f t="shared" si="5"/>
        <v>0</v>
      </c>
      <c r="BK10" s="32">
        <f t="shared" si="5"/>
        <v>0</v>
      </c>
      <c r="BL10" s="84" t="s">
        <v>107</v>
      </c>
      <c r="BM10" s="84" t="s">
        <v>107</v>
      </c>
      <c r="BN10" s="115">
        <f t="shared" si="7"/>
        <v>359444.46384000004</v>
      </c>
      <c r="BO10" s="115">
        <f t="shared" si="8"/>
        <v>6103.167840000001</v>
      </c>
      <c r="BP10" s="115">
        <f t="shared" si="9"/>
        <v>32121.936000000005</v>
      </c>
      <c r="BQ10" s="89">
        <f t="shared" si="6"/>
        <v>321219.36000000004</v>
      </c>
      <c r="BT10" s="34"/>
    </row>
    <row r="11" spans="1:72" ht="33" customHeight="1">
      <c r="A11" s="35" t="s">
        <v>102</v>
      </c>
      <c r="B11" s="45" t="s">
        <v>103</v>
      </c>
      <c r="C11" s="37">
        <v>26</v>
      </c>
      <c r="D11" s="38" t="s">
        <v>122</v>
      </c>
      <c r="E11" s="39" t="s">
        <v>123</v>
      </c>
      <c r="F11" s="40" t="s">
        <v>124</v>
      </c>
      <c r="G11" s="41">
        <v>2609.44</v>
      </c>
      <c r="H11" s="42">
        <f t="shared" si="0"/>
        <v>260.94400000000002</v>
      </c>
      <c r="I11" s="42">
        <f t="shared" si="1"/>
        <v>49.579360000000001</v>
      </c>
      <c r="J11" s="42">
        <f t="shared" si="2"/>
        <v>2919.9633600000002</v>
      </c>
      <c r="L11" s="43">
        <f t="shared" si="3"/>
        <v>95</v>
      </c>
      <c r="M11" s="44">
        <v>10</v>
      </c>
      <c r="N11" s="44"/>
      <c r="O11" s="44"/>
      <c r="P11" s="44"/>
      <c r="Q11" s="44">
        <v>1</v>
      </c>
      <c r="R11" s="44"/>
      <c r="S11" s="44"/>
      <c r="T11" s="44"/>
      <c r="U11" s="44">
        <v>8</v>
      </c>
      <c r="V11" s="44"/>
      <c r="W11" s="44"/>
      <c r="X11" s="44"/>
      <c r="Y11" s="44">
        <v>10</v>
      </c>
      <c r="Z11" s="44">
        <v>10</v>
      </c>
      <c r="AA11" s="44"/>
      <c r="AB11" s="44"/>
      <c r="AC11" s="44">
        <v>10</v>
      </c>
      <c r="AD11" s="44">
        <v>6</v>
      </c>
      <c r="AE11" s="44"/>
      <c r="AF11" s="44">
        <v>10</v>
      </c>
      <c r="AG11" s="44">
        <v>10</v>
      </c>
      <c r="AH11" s="44"/>
      <c r="AI11" s="44">
        <v>10</v>
      </c>
      <c r="AJ11" s="44">
        <v>10</v>
      </c>
      <c r="AK11" s="44"/>
      <c r="AM11" s="32">
        <f t="shared" si="4"/>
        <v>29200</v>
      </c>
      <c r="AN11" s="32">
        <f t="shared" si="4"/>
        <v>0</v>
      </c>
      <c r="AO11" s="32">
        <f t="shared" si="4"/>
        <v>0</v>
      </c>
      <c r="AP11" s="32">
        <f t="shared" si="4"/>
        <v>0</v>
      </c>
      <c r="AQ11" s="32">
        <f t="shared" si="4"/>
        <v>2920</v>
      </c>
      <c r="AR11" s="32">
        <f t="shared" si="4"/>
        <v>0</v>
      </c>
      <c r="AS11" s="32">
        <f t="shared" si="4"/>
        <v>0</v>
      </c>
      <c r="AT11" s="32">
        <f t="shared" si="4"/>
        <v>0</v>
      </c>
      <c r="AU11" s="32">
        <f t="shared" si="4"/>
        <v>23360</v>
      </c>
      <c r="AV11" s="32">
        <f t="shared" si="4"/>
        <v>0</v>
      </c>
      <c r="AW11" s="32">
        <f t="shared" si="4"/>
        <v>0</v>
      </c>
      <c r="AX11" s="32">
        <f t="shared" si="4"/>
        <v>0</v>
      </c>
      <c r="AY11" s="32">
        <f t="shared" si="4"/>
        <v>29200</v>
      </c>
      <c r="AZ11" s="32">
        <f t="shared" si="5"/>
        <v>29200</v>
      </c>
      <c r="BA11" s="32">
        <f t="shared" si="5"/>
        <v>0</v>
      </c>
      <c r="BB11" s="32">
        <f t="shared" si="5"/>
        <v>0</v>
      </c>
      <c r="BC11" s="32">
        <f t="shared" si="5"/>
        <v>29200</v>
      </c>
      <c r="BD11" s="32">
        <f t="shared" si="5"/>
        <v>17520</v>
      </c>
      <c r="BE11" s="32">
        <f t="shared" si="5"/>
        <v>0</v>
      </c>
      <c r="BF11" s="32">
        <f t="shared" si="5"/>
        <v>29200</v>
      </c>
      <c r="BG11" s="32">
        <f t="shared" si="5"/>
        <v>29200</v>
      </c>
      <c r="BH11" s="32">
        <f t="shared" si="5"/>
        <v>0</v>
      </c>
      <c r="BI11" s="32">
        <f t="shared" si="5"/>
        <v>29200</v>
      </c>
      <c r="BJ11" s="32">
        <f t="shared" si="5"/>
        <v>29200</v>
      </c>
      <c r="BK11" s="32">
        <f t="shared" si="5"/>
        <v>0</v>
      </c>
      <c r="BL11" s="84" t="s">
        <v>107</v>
      </c>
      <c r="BM11" s="84" t="s">
        <v>107</v>
      </c>
      <c r="BN11" s="115">
        <f t="shared" si="7"/>
        <v>277396.51920000004</v>
      </c>
      <c r="BO11" s="115">
        <f t="shared" si="8"/>
        <v>4710.0392000000011</v>
      </c>
      <c r="BP11" s="115">
        <f t="shared" si="9"/>
        <v>24789.680000000004</v>
      </c>
      <c r="BQ11" s="89">
        <f t="shared" si="6"/>
        <v>247896.80000000002</v>
      </c>
      <c r="BT11" s="34"/>
    </row>
    <row r="12" spans="1:72" ht="33" customHeight="1">
      <c r="A12" s="35" t="s">
        <v>125</v>
      </c>
      <c r="B12" s="33" t="s">
        <v>126</v>
      </c>
      <c r="C12" s="37">
        <v>27</v>
      </c>
      <c r="D12" s="38" t="s">
        <v>127</v>
      </c>
      <c r="E12" s="39" t="s">
        <v>128</v>
      </c>
      <c r="F12" s="40" t="s">
        <v>83</v>
      </c>
      <c r="G12" s="41">
        <v>3547.72</v>
      </c>
      <c r="H12" s="42">
        <f t="shared" si="0"/>
        <v>354.77199999999999</v>
      </c>
      <c r="I12" s="42">
        <f t="shared" si="1"/>
        <v>67.406679999999994</v>
      </c>
      <c r="J12" s="42">
        <f t="shared" si="2"/>
        <v>3969.8986799999998</v>
      </c>
      <c r="L12" s="43">
        <f t="shared" si="3"/>
        <v>62</v>
      </c>
      <c r="M12" s="44">
        <v>35</v>
      </c>
      <c r="N12" s="44">
        <v>5</v>
      </c>
      <c r="O12" s="44"/>
      <c r="P12" s="44"/>
      <c r="Q12" s="44"/>
      <c r="R12" s="44"/>
      <c r="S12" s="44">
        <v>5</v>
      </c>
      <c r="T12" s="44"/>
      <c r="U12" s="44">
        <v>5</v>
      </c>
      <c r="V12" s="44">
        <v>5</v>
      </c>
      <c r="W12" s="44"/>
      <c r="X12" s="44"/>
      <c r="Y12" s="44"/>
      <c r="Z12" s="44"/>
      <c r="AA12" s="44"/>
      <c r="AB12" s="44"/>
      <c r="AC12" s="44">
        <v>2</v>
      </c>
      <c r="AD12" s="44"/>
      <c r="AE12" s="44"/>
      <c r="AF12" s="44">
        <v>5</v>
      </c>
      <c r="AG12" s="44"/>
      <c r="AH12" s="44"/>
      <c r="AI12" s="44"/>
      <c r="AJ12" s="44"/>
      <c r="AK12" s="44"/>
      <c r="AM12" s="32">
        <f t="shared" si="4"/>
        <v>138946</v>
      </c>
      <c r="AN12" s="32">
        <f t="shared" si="4"/>
        <v>19849</v>
      </c>
      <c r="AO12" s="32">
        <f t="shared" si="4"/>
        <v>0</v>
      </c>
      <c r="AP12" s="32">
        <f t="shared" si="4"/>
        <v>0</v>
      </c>
      <c r="AQ12" s="32">
        <f t="shared" si="4"/>
        <v>0</v>
      </c>
      <c r="AR12" s="32">
        <f t="shared" si="4"/>
        <v>0</v>
      </c>
      <c r="AS12" s="32">
        <f t="shared" si="4"/>
        <v>19849</v>
      </c>
      <c r="AT12" s="32">
        <f t="shared" si="4"/>
        <v>0</v>
      </c>
      <c r="AU12" s="32">
        <f t="shared" si="4"/>
        <v>19849</v>
      </c>
      <c r="AV12" s="32">
        <f t="shared" si="4"/>
        <v>19849</v>
      </c>
      <c r="AW12" s="32">
        <f t="shared" si="4"/>
        <v>0</v>
      </c>
      <c r="AX12" s="32">
        <f t="shared" si="4"/>
        <v>0</v>
      </c>
      <c r="AY12" s="32">
        <f t="shared" si="4"/>
        <v>0</v>
      </c>
      <c r="AZ12" s="32">
        <f t="shared" si="5"/>
        <v>0</v>
      </c>
      <c r="BA12" s="32">
        <f t="shared" si="5"/>
        <v>0</v>
      </c>
      <c r="BB12" s="32">
        <f t="shared" si="5"/>
        <v>0</v>
      </c>
      <c r="BC12" s="32">
        <f t="shared" si="5"/>
        <v>7940</v>
      </c>
      <c r="BD12" s="32">
        <f t="shared" si="5"/>
        <v>0</v>
      </c>
      <c r="BE12" s="32">
        <f t="shared" si="5"/>
        <v>0</v>
      </c>
      <c r="BF12" s="32">
        <f t="shared" si="5"/>
        <v>19849</v>
      </c>
      <c r="BG12" s="32">
        <f t="shared" si="5"/>
        <v>0</v>
      </c>
      <c r="BH12" s="32">
        <f t="shared" si="5"/>
        <v>0</v>
      </c>
      <c r="BI12" s="32">
        <f t="shared" si="5"/>
        <v>0</v>
      </c>
      <c r="BJ12" s="32">
        <f t="shared" si="5"/>
        <v>0</v>
      </c>
      <c r="BK12" s="32">
        <f t="shared" si="5"/>
        <v>0</v>
      </c>
      <c r="BL12" s="84" t="s">
        <v>129</v>
      </c>
      <c r="BM12" s="84" t="s">
        <v>129</v>
      </c>
      <c r="BN12" s="115">
        <f t="shared" si="7"/>
        <v>246133.71815999999</v>
      </c>
      <c r="BO12" s="115">
        <f t="shared" si="8"/>
        <v>4179.2141600000004</v>
      </c>
      <c r="BP12" s="115">
        <f t="shared" si="9"/>
        <v>21995.864000000001</v>
      </c>
      <c r="BQ12" s="89">
        <f t="shared" si="6"/>
        <v>219958.63999999998</v>
      </c>
      <c r="BT12" s="34"/>
    </row>
    <row r="13" spans="1:72" ht="33" customHeight="1">
      <c r="A13" s="35" t="s">
        <v>130</v>
      </c>
      <c r="B13" s="36" t="s">
        <v>131</v>
      </c>
      <c r="C13" s="37">
        <v>30</v>
      </c>
      <c r="D13" s="38" t="s">
        <v>132</v>
      </c>
      <c r="E13" s="39" t="s">
        <v>133</v>
      </c>
      <c r="F13" s="40" t="s">
        <v>121</v>
      </c>
      <c r="G13" s="41">
        <v>4305.5</v>
      </c>
      <c r="H13" s="42">
        <f t="shared" si="0"/>
        <v>430.55</v>
      </c>
      <c r="I13" s="42">
        <f t="shared" si="1"/>
        <v>81.804500000000004</v>
      </c>
      <c r="J13" s="42">
        <f t="shared" si="2"/>
        <v>4817.8545000000004</v>
      </c>
      <c r="L13" s="43">
        <f t="shared" si="3"/>
        <v>95</v>
      </c>
      <c r="M13" s="44">
        <v>35</v>
      </c>
      <c r="N13" s="44">
        <v>4</v>
      </c>
      <c r="O13" s="44">
        <v>4</v>
      </c>
      <c r="P13" s="44"/>
      <c r="Q13" s="44"/>
      <c r="R13" s="44">
        <v>4</v>
      </c>
      <c r="S13" s="44">
        <v>4</v>
      </c>
      <c r="T13" s="44">
        <v>4</v>
      </c>
      <c r="U13" s="44">
        <v>8</v>
      </c>
      <c r="V13" s="44">
        <v>4</v>
      </c>
      <c r="W13" s="44">
        <v>4</v>
      </c>
      <c r="X13" s="44">
        <v>5</v>
      </c>
      <c r="Y13" s="44">
        <v>4</v>
      </c>
      <c r="Z13" s="44"/>
      <c r="AA13" s="44">
        <v>3</v>
      </c>
      <c r="AB13" s="44"/>
      <c r="AC13" s="44">
        <v>3</v>
      </c>
      <c r="AD13" s="44">
        <v>6</v>
      </c>
      <c r="AE13" s="44"/>
      <c r="AF13" s="44"/>
      <c r="AG13" s="44"/>
      <c r="AH13" s="44"/>
      <c r="AI13" s="44">
        <v>3</v>
      </c>
      <c r="AJ13" s="44"/>
      <c r="AK13" s="44"/>
      <c r="AM13" s="32">
        <f t="shared" si="4"/>
        <v>168625</v>
      </c>
      <c r="AN13" s="32">
        <f t="shared" si="4"/>
        <v>19271</v>
      </c>
      <c r="AO13" s="32">
        <f t="shared" si="4"/>
        <v>19271</v>
      </c>
      <c r="AP13" s="32">
        <f t="shared" si="4"/>
        <v>0</v>
      </c>
      <c r="AQ13" s="32">
        <f t="shared" si="4"/>
        <v>0</v>
      </c>
      <c r="AR13" s="32">
        <f t="shared" si="4"/>
        <v>19271</v>
      </c>
      <c r="AS13" s="32">
        <f t="shared" si="4"/>
        <v>19271</v>
      </c>
      <c r="AT13" s="32">
        <f t="shared" si="4"/>
        <v>19271</v>
      </c>
      <c r="AU13" s="32">
        <f t="shared" si="4"/>
        <v>38543</v>
      </c>
      <c r="AV13" s="32">
        <f t="shared" si="4"/>
        <v>19271</v>
      </c>
      <c r="AW13" s="32">
        <f t="shared" si="4"/>
        <v>19271</v>
      </c>
      <c r="AX13" s="32">
        <f t="shared" si="4"/>
        <v>24089</v>
      </c>
      <c r="AY13" s="32">
        <f t="shared" si="4"/>
        <v>19271</v>
      </c>
      <c r="AZ13" s="32">
        <f t="shared" si="5"/>
        <v>0</v>
      </c>
      <c r="BA13" s="32">
        <f t="shared" si="5"/>
        <v>14454</v>
      </c>
      <c r="BB13" s="32">
        <f t="shared" si="5"/>
        <v>0</v>
      </c>
      <c r="BC13" s="32">
        <f t="shared" si="5"/>
        <v>14454</v>
      </c>
      <c r="BD13" s="32">
        <f t="shared" si="5"/>
        <v>28907</v>
      </c>
      <c r="BE13" s="32">
        <f t="shared" si="5"/>
        <v>0</v>
      </c>
      <c r="BF13" s="32">
        <f t="shared" si="5"/>
        <v>0</v>
      </c>
      <c r="BG13" s="32">
        <f t="shared" si="5"/>
        <v>0</v>
      </c>
      <c r="BH13" s="32">
        <f t="shared" si="5"/>
        <v>0</v>
      </c>
      <c r="BI13" s="32">
        <f t="shared" si="5"/>
        <v>14454</v>
      </c>
      <c r="BJ13" s="32">
        <f t="shared" si="5"/>
        <v>0</v>
      </c>
      <c r="BK13" s="32">
        <f t="shared" si="5"/>
        <v>0</v>
      </c>
      <c r="BL13" s="84" t="s">
        <v>134</v>
      </c>
      <c r="BM13" s="84" t="s">
        <v>134</v>
      </c>
      <c r="BN13" s="115">
        <f t="shared" si="7"/>
        <v>457696.17749999999</v>
      </c>
      <c r="BO13" s="115">
        <f t="shared" si="8"/>
        <v>7771.4274999999998</v>
      </c>
      <c r="BP13" s="115">
        <f t="shared" si="9"/>
        <v>40902.25</v>
      </c>
      <c r="BQ13" s="89">
        <f t="shared" si="6"/>
        <v>409022.5</v>
      </c>
      <c r="BT13" s="34"/>
    </row>
    <row r="14" spans="1:72" ht="33" customHeight="1">
      <c r="A14" s="35" t="s">
        <v>135</v>
      </c>
      <c r="B14" s="35" t="s">
        <v>136</v>
      </c>
      <c r="C14" s="37">
        <v>44</v>
      </c>
      <c r="D14" s="38" t="s">
        <v>137</v>
      </c>
      <c r="E14" s="39" t="s">
        <v>138</v>
      </c>
      <c r="F14" s="40" t="s">
        <v>83</v>
      </c>
      <c r="G14" s="41">
        <v>14997.67</v>
      </c>
      <c r="H14" s="42">
        <f t="shared" si="0"/>
        <v>1499.7670000000001</v>
      </c>
      <c r="I14" s="42">
        <f t="shared" si="1"/>
        <v>284.95573000000002</v>
      </c>
      <c r="J14" s="42">
        <f t="shared" si="2"/>
        <v>16782.392730000003</v>
      </c>
      <c r="L14" s="43">
        <f t="shared" si="3"/>
        <v>74</v>
      </c>
      <c r="M14" s="44">
        <v>35</v>
      </c>
      <c r="N14" s="44">
        <v>8</v>
      </c>
      <c r="O14" s="44"/>
      <c r="P14" s="44"/>
      <c r="Q14" s="44"/>
      <c r="R14" s="44"/>
      <c r="S14" s="44"/>
      <c r="T14" s="44">
        <v>5</v>
      </c>
      <c r="U14" s="44"/>
      <c r="V14" s="44">
        <v>8</v>
      </c>
      <c r="W14" s="44"/>
      <c r="X14" s="44">
        <v>5</v>
      </c>
      <c r="Y14" s="44"/>
      <c r="Z14" s="44"/>
      <c r="AA14" s="44"/>
      <c r="AB14" s="44"/>
      <c r="AC14" s="44"/>
      <c r="AD14" s="44">
        <v>5</v>
      </c>
      <c r="AE14" s="44"/>
      <c r="AF14" s="44">
        <v>3</v>
      </c>
      <c r="AG14" s="44">
        <v>5</v>
      </c>
      <c r="AH14" s="44"/>
      <c r="AI14" s="44"/>
      <c r="AJ14" s="44"/>
      <c r="AK14" s="44"/>
      <c r="AM14" s="32">
        <f t="shared" si="4"/>
        <v>587384</v>
      </c>
      <c r="AN14" s="32">
        <f t="shared" si="4"/>
        <v>134259</v>
      </c>
      <c r="AO14" s="32">
        <f t="shared" si="4"/>
        <v>0</v>
      </c>
      <c r="AP14" s="32">
        <f t="shared" si="4"/>
        <v>0</v>
      </c>
      <c r="AQ14" s="32">
        <f t="shared" si="4"/>
        <v>0</v>
      </c>
      <c r="AR14" s="32">
        <f t="shared" si="4"/>
        <v>0</v>
      </c>
      <c r="AS14" s="32">
        <f t="shared" si="4"/>
        <v>0</v>
      </c>
      <c r="AT14" s="32">
        <f t="shared" si="4"/>
        <v>83912</v>
      </c>
      <c r="AU14" s="32">
        <f t="shared" si="4"/>
        <v>0</v>
      </c>
      <c r="AV14" s="32">
        <f t="shared" si="4"/>
        <v>134259</v>
      </c>
      <c r="AW14" s="32">
        <f t="shared" si="4"/>
        <v>0</v>
      </c>
      <c r="AX14" s="32">
        <f t="shared" si="4"/>
        <v>83912</v>
      </c>
      <c r="AY14" s="32">
        <f t="shared" si="4"/>
        <v>0</v>
      </c>
      <c r="AZ14" s="32">
        <f t="shared" si="5"/>
        <v>0</v>
      </c>
      <c r="BA14" s="32">
        <f t="shared" si="5"/>
        <v>0</v>
      </c>
      <c r="BB14" s="32">
        <f t="shared" si="5"/>
        <v>0</v>
      </c>
      <c r="BC14" s="32">
        <f t="shared" si="5"/>
        <v>0</v>
      </c>
      <c r="BD14" s="32">
        <f t="shared" si="5"/>
        <v>83912</v>
      </c>
      <c r="BE14" s="32">
        <f t="shared" si="5"/>
        <v>0</v>
      </c>
      <c r="BF14" s="32">
        <f t="shared" si="5"/>
        <v>50347</v>
      </c>
      <c r="BG14" s="32">
        <f t="shared" si="5"/>
        <v>83912</v>
      </c>
      <c r="BH14" s="32">
        <f t="shared" si="5"/>
        <v>0</v>
      </c>
      <c r="BI14" s="32">
        <f t="shared" si="5"/>
        <v>0</v>
      </c>
      <c r="BJ14" s="32">
        <f t="shared" si="5"/>
        <v>0</v>
      </c>
      <c r="BK14" s="32">
        <f t="shared" si="5"/>
        <v>0</v>
      </c>
      <c r="BL14" s="84" t="s">
        <v>139</v>
      </c>
      <c r="BM14" s="84" t="s">
        <v>139</v>
      </c>
      <c r="BN14" s="115">
        <f t="shared" si="7"/>
        <v>1241897.0620200001</v>
      </c>
      <c r="BO14" s="115">
        <f t="shared" si="8"/>
        <v>21086.724020000005</v>
      </c>
      <c r="BP14" s="115">
        <f t="shared" si="9"/>
        <v>110982.75800000002</v>
      </c>
      <c r="BQ14" s="89">
        <f t="shared" si="6"/>
        <v>1109827.58</v>
      </c>
      <c r="BT14" s="34"/>
    </row>
    <row r="15" spans="1:72" ht="33" customHeight="1">
      <c r="A15" s="35" t="s">
        <v>140</v>
      </c>
      <c r="B15" s="35" t="s">
        <v>141</v>
      </c>
      <c r="C15" s="37">
        <v>48</v>
      </c>
      <c r="D15" s="38" t="s">
        <v>142</v>
      </c>
      <c r="E15" s="39" t="s">
        <v>143</v>
      </c>
      <c r="F15" s="40" t="s">
        <v>83</v>
      </c>
      <c r="G15" s="41">
        <v>26053.94</v>
      </c>
      <c r="H15" s="42">
        <f t="shared" si="0"/>
        <v>2605.3940000000002</v>
      </c>
      <c r="I15" s="42">
        <f t="shared" si="1"/>
        <v>495.02486000000005</v>
      </c>
      <c r="J15" s="42">
        <f t="shared" si="2"/>
        <v>29154.35886</v>
      </c>
      <c r="L15" s="43">
        <f t="shared" si="3"/>
        <v>50</v>
      </c>
      <c r="M15" s="44">
        <v>30</v>
      </c>
      <c r="N15" s="44">
        <v>2</v>
      </c>
      <c r="O15" s="44">
        <v>2</v>
      </c>
      <c r="P15" s="44"/>
      <c r="Q15" s="44"/>
      <c r="R15" s="44"/>
      <c r="S15" s="44"/>
      <c r="T15" s="44">
        <v>2</v>
      </c>
      <c r="U15" s="44">
        <v>2</v>
      </c>
      <c r="V15" s="44">
        <v>2</v>
      </c>
      <c r="W15" s="44"/>
      <c r="X15" s="44">
        <v>5</v>
      </c>
      <c r="Y15" s="44"/>
      <c r="Z15" s="44"/>
      <c r="AA15" s="44"/>
      <c r="AB15" s="44">
        <v>2</v>
      </c>
      <c r="AC15" s="44">
        <v>2</v>
      </c>
      <c r="AD15" s="44"/>
      <c r="AE15" s="44"/>
      <c r="AF15" s="44">
        <v>1</v>
      </c>
      <c r="AG15" s="44"/>
      <c r="AH15" s="44"/>
      <c r="AI15" s="44"/>
      <c r="AJ15" s="44"/>
      <c r="AK15" s="44"/>
      <c r="AM15" s="32">
        <f t="shared" si="4"/>
        <v>874631</v>
      </c>
      <c r="AN15" s="32">
        <f t="shared" si="4"/>
        <v>58309</v>
      </c>
      <c r="AO15" s="32">
        <f t="shared" si="4"/>
        <v>58309</v>
      </c>
      <c r="AP15" s="32">
        <f t="shared" si="4"/>
        <v>0</v>
      </c>
      <c r="AQ15" s="32">
        <f t="shared" si="4"/>
        <v>0</v>
      </c>
      <c r="AR15" s="32">
        <f t="shared" si="4"/>
        <v>0</v>
      </c>
      <c r="AS15" s="32">
        <f t="shared" si="4"/>
        <v>0</v>
      </c>
      <c r="AT15" s="32">
        <f t="shared" si="4"/>
        <v>58309</v>
      </c>
      <c r="AU15" s="32">
        <f t="shared" si="4"/>
        <v>58309</v>
      </c>
      <c r="AV15" s="32">
        <f t="shared" si="4"/>
        <v>58309</v>
      </c>
      <c r="AW15" s="32">
        <f t="shared" si="4"/>
        <v>0</v>
      </c>
      <c r="AX15" s="32">
        <f t="shared" si="4"/>
        <v>145772</v>
      </c>
      <c r="AY15" s="32">
        <f t="shared" si="4"/>
        <v>0</v>
      </c>
      <c r="AZ15" s="32">
        <f t="shared" si="5"/>
        <v>0</v>
      </c>
      <c r="BA15" s="32">
        <f t="shared" si="5"/>
        <v>0</v>
      </c>
      <c r="BB15" s="32">
        <f t="shared" si="5"/>
        <v>58309</v>
      </c>
      <c r="BC15" s="32">
        <f t="shared" si="5"/>
        <v>58309</v>
      </c>
      <c r="BD15" s="32">
        <f t="shared" si="5"/>
        <v>0</v>
      </c>
      <c r="BE15" s="32">
        <f t="shared" si="5"/>
        <v>0</v>
      </c>
      <c r="BF15" s="32">
        <f t="shared" si="5"/>
        <v>29154</v>
      </c>
      <c r="BG15" s="32">
        <f t="shared" si="5"/>
        <v>0</v>
      </c>
      <c r="BH15" s="32">
        <f t="shared" si="5"/>
        <v>0</v>
      </c>
      <c r="BI15" s="32">
        <f t="shared" si="5"/>
        <v>0</v>
      </c>
      <c r="BJ15" s="32">
        <f t="shared" si="5"/>
        <v>0</v>
      </c>
      <c r="BK15" s="32">
        <f t="shared" si="5"/>
        <v>0</v>
      </c>
      <c r="BL15" s="84" t="s">
        <v>144</v>
      </c>
      <c r="BM15" s="84" t="s">
        <v>140</v>
      </c>
      <c r="BN15" s="115">
        <f t="shared" si="7"/>
        <v>1457717.943</v>
      </c>
      <c r="BO15" s="115">
        <f t="shared" si="8"/>
        <v>24751.243000000002</v>
      </c>
      <c r="BP15" s="115">
        <f t="shared" si="9"/>
        <v>130269.70000000001</v>
      </c>
      <c r="BQ15" s="89">
        <f t="shared" si="6"/>
        <v>1302697</v>
      </c>
      <c r="BT15" s="34"/>
    </row>
    <row r="16" spans="1:72" ht="33" customHeight="1">
      <c r="A16" s="35" t="s">
        <v>135</v>
      </c>
      <c r="B16" s="35" t="s">
        <v>136</v>
      </c>
      <c r="C16" s="37">
        <v>49</v>
      </c>
      <c r="D16" s="38" t="s">
        <v>145</v>
      </c>
      <c r="E16" s="39" t="s">
        <v>146</v>
      </c>
      <c r="F16" s="40" t="s">
        <v>147</v>
      </c>
      <c r="G16" s="41">
        <v>14282.68</v>
      </c>
      <c r="H16" s="42">
        <f t="shared" si="0"/>
        <v>1428.268</v>
      </c>
      <c r="I16" s="42">
        <f t="shared" si="1"/>
        <v>271.37092000000001</v>
      </c>
      <c r="J16" s="42">
        <f t="shared" si="2"/>
        <v>15982.31892</v>
      </c>
      <c r="L16" s="43">
        <f t="shared" si="3"/>
        <v>49</v>
      </c>
      <c r="M16" s="44">
        <v>30</v>
      </c>
      <c r="N16" s="44">
        <v>3</v>
      </c>
      <c r="O16" s="44"/>
      <c r="P16" s="44"/>
      <c r="Q16" s="44"/>
      <c r="R16" s="44"/>
      <c r="S16" s="44"/>
      <c r="T16" s="44"/>
      <c r="U16" s="44"/>
      <c r="V16" s="44">
        <v>3</v>
      </c>
      <c r="W16" s="44"/>
      <c r="X16" s="44">
        <v>5</v>
      </c>
      <c r="Y16" s="44"/>
      <c r="Z16" s="44"/>
      <c r="AA16" s="44"/>
      <c r="AB16" s="44">
        <v>3</v>
      </c>
      <c r="AC16" s="44"/>
      <c r="AD16" s="44">
        <v>5</v>
      </c>
      <c r="AE16" s="44"/>
      <c r="AF16" s="44"/>
      <c r="AG16" s="44"/>
      <c r="AH16" s="44"/>
      <c r="AI16" s="44"/>
      <c r="AJ16" s="44"/>
      <c r="AK16" s="44"/>
      <c r="AM16" s="32">
        <f t="shared" si="4"/>
        <v>479470</v>
      </c>
      <c r="AN16" s="32">
        <f t="shared" si="4"/>
        <v>47947</v>
      </c>
      <c r="AO16" s="32">
        <f t="shared" si="4"/>
        <v>0</v>
      </c>
      <c r="AP16" s="32">
        <f t="shared" si="4"/>
        <v>0</v>
      </c>
      <c r="AQ16" s="32">
        <f t="shared" si="4"/>
        <v>0</v>
      </c>
      <c r="AR16" s="32">
        <f t="shared" si="4"/>
        <v>0</v>
      </c>
      <c r="AS16" s="32">
        <f t="shared" si="4"/>
        <v>0</v>
      </c>
      <c r="AT16" s="32">
        <f t="shared" si="4"/>
        <v>0</v>
      </c>
      <c r="AU16" s="32">
        <f t="shared" si="4"/>
        <v>0</v>
      </c>
      <c r="AV16" s="32">
        <f t="shared" si="4"/>
        <v>47947</v>
      </c>
      <c r="AW16" s="32">
        <f t="shared" si="4"/>
        <v>0</v>
      </c>
      <c r="AX16" s="32">
        <f t="shared" si="4"/>
        <v>79912</v>
      </c>
      <c r="AY16" s="32">
        <f t="shared" si="4"/>
        <v>0</v>
      </c>
      <c r="AZ16" s="32">
        <f t="shared" si="5"/>
        <v>0</v>
      </c>
      <c r="BA16" s="32">
        <f t="shared" si="5"/>
        <v>0</v>
      </c>
      <c r="BB16" s="32">
        <f t="shared" si="5"/>
        <v>47947</v>
      </c>
      <c r="BC16" s="32">
        <f t="shared" si="5"/>
        <v>0</v>
      </c>
      <c r="BD16" s="32">
        <f t="shared" si="5"/>
        <v>79912</v>
      </c>
      <c r="BE16" s="32">
        <f t="shared" si="5"/>
        <v>0</v>
      </c>
      <c r="BF16" s="32">
        <f t="shared" si="5"/>
        <v>0</v>
      </c>
      <c r="BG16" s="32">
        <f t="shared" si="5"/>
        <v>0</v>
      </c>
      <c r="BH16" s="32">
        <f t="shared" si="5"/>
        <v>0</v>
      </c>
      <c r="BI16" s="32">
        <f t="shared" si="5"/>
        <v>0</v>
      </c>
      <c r="BJ16" s="32">
        <f t="shared" si="5"/>
        <v>0</v>
      </c>
      <c r="BK16" s="32">
        <f t="shared" si="5"/>
        <v>0</v>
      </c>
      <c r="BL16" s="84" t="s">
        <v>139</v>
      </c>
      <c r="BM16" s="84" t="s">
        <v>135</v>
      </c>
      <c r="BN16" s="115">
        <f t="shared" si="7"/>
        <v>783133.62708000001</v>
      </c>
      <c r="BO16" s="115">
        <f t="shared" si="8"/>
        <v>13297.175080000003</v>
      </c>
      <c r="BP16" s="115">
        <f t="shared" si="9"/>
        <v>69985.132000000012</v>
      </c>
      <c r="BQ16" s="89">
        <f t="shared" si="6"/>
        <v>699851.32000000007</v>
      </c>
      <c r="BT16" s="34"/>
    </row>
    <row r="17" spans="1:72" ht="33" customHeight="1">
      <c r="A17" s="35" t="s">
        <v>140</v>
      </c>
      <c r="B17" s="35" t="s">
        <v>141</v>
      </c>
      <c r="C17" s="37">
        <v>50</v>
      </c>
      <c r="D17" s="38" t="s">
        <v>148</v>
      </c>
      <c r="E17" s="39" t="s">
        <v>149</v>
      </c>
      <c r="F17" s="40" t="s">
        <v>83</v>
      </c>
      <c r="G17" s="41">
        <v>5887.19</v>
      </c>
      <c r="H17" s="42">
        <f t="shared" si="0"/>
        <v>588.71899999999994</v>
      </c>
      <c r="I17" s="42">
        <f t="shared" si="1"/>
        <v>111.85660999999999</v>
      </c>
      <c r="J17" s="42">
        <f t="shared" si="2"/>
        <v>6587.7656099999995</v>
      </c>
      <c r="L17" s="43">
        <f t="shared" si="3"/>
        <v>44</v>
      </c>
      <c r="M17" s="44">
        <v>20</v>
      </c>
      <c r="N17" s="44"/>
      <c r="O17" s="44">
        <v>2</v>
      </c>
      <c r="P17" s="44"/>
      <c r="Q17" s="44"/>
      <c r="R17" s="44"/>
      <c r="S17" s="44">
        <v>2</v>
      </c>
      <c r="T17" s="44"/>
      <c r="U17" s="44">
        <v>2</v>
      </c>
      <c r="V17" s="44">
        <v>2</v>
      </c>
      <c r="W17" s="44">
        <v>2</v>
      </c>
      <c r="X17" s="44">
        <v>2</v>
      </c>
      <c r="Y17" s="44"/>
      <c r="Z17" s="44"/>
      <c r="AA17" s="44"/>
      <c r="AB17" s="44">
        <v>2</v>
      </c>
      <c r="AC17" s="44">
        <v>2</v>
      </c>
      <c r="AD17" s="44">
        <v>3</v>
      </c>
      <c r="AE17" s="44"/>
      <c r="AF17" s="44">
        <v>5</v>
      </c>
      <c r="AG17" s="44"/>
      <c r="AH17" s="44"/>
      <c r="AI17" s="44"/>
      <c r="AJ17" s="44"/>
      <c r="AK17" s="44"/>
      <c r="AM17" s="32">
        <f t="shared" si="4"/>
        <v>131755</v>
      </c>
      <c r="AN17" s="32">
        <f t="shared" si="4"/>
        <v>0</v>
      </c>
      <c r="AO17" s="32">
        <f t="shared" si="4"/>
        <v>13176</v>
      </c>
      <c r="AP17" s="32">
        <f t="shared" si="4"/>
        <v>0</v>
      </c>
      <c r="AQ17" s="32">
        <f t="shared" si="4"/>
        <v>0</v>
      </c>
      <c r="AR17" s="32">
        <f t="shared" si="4"/>
        <v>0</v>
      </c>
      <c r="AS17" s="32">
        <f t="shared" si="4"/>
        <v>13176</v>
      </c>
      <c r="AT17" s="32">
        <f t="shared" si="4"/>
        <v>0</v>
      </c>
      <c r="AU17" s="32">
        <f t="shared" si="4"/>
        <v>13176</v>
      </c>
      <c r="AV17" s="32">
        <f t="shared" si="4"/>
        <v>13176</v>
      </c>
      <c r="AW17" s="32">
        <f t="shared" si="4"/>
        <v>13176</v>
      </c>
      <c r="AX17" s="32">
        <f t="shared" si="4"/>
        <v>13176</v>
      </c>
      <c r="AY17" s="32">
        <f t="shared" si="4"/>
        <v>0</v>
      </c>
      <c r="AZ17" s="32">
        <f t="shared" si="5"/>
        <v>0</v>
      </c>
      <c r="BA17" s="32">
        <f t="shared" si="5"/>
        <v>0</v>
      </c>
      <c r="BB17" s="32">
        <f t="shared" si="5"/>
        <v>13176</v>
      </c>
      <c r="BC17" s="32">
        <f t="shared" si="5"/>
        <v>13176</v>
      </c>
      <c r="BD17" s="32">
        <f t="shared" si="5"/>
        <v>19763</v>
      </c>
      <c r="BE17" s="32">
        <f t="shared" si="5"/>
        <v>0</v>
      </c>
      <c r="BF17" s="32">
        <f t="shared" si="5"/>
        <v>32939</v>
      </c>
      <c r="BG17" s="32">
        <f t="shared" si="5"/>
        <v>0</v>
      </c>
      <c r="BH17" s="32">
        <f t="shared" si="5"/>
        <v>0</v>
      </c>
      <c r="BI17" s="32">
        <f t="shared" si="5"/>
        <v>0</v>
      </c>
      <c r="BJ17" s="32">
        <f t="shared" si="5"/>
        <v>0</v>
      </c>
      <c r="BK17" s="32">
        <f t="shared" si="5"/>
        <v>0</v>
      </c>
      <c r="BL17" s="84" t="s">
        <v>144</v>
      </c>
      <c r="BM17" s="84" t="s">
        <v>140</v>
      </c>
      <c r="BN17" s="115">
        <f t="shared" si="7"/>
        <v>289861.68683999998</v>
      </c>
      <c r="BO17" s="115">
        <f t="shared" si="8"/>
        <v>4921.6908400000002</v>
      </c>
      <c r="BP17" s="115">
        <f t="shared" si="9"/>
        <v>25903.635999999999</v>
      </c>
      <c r="BQ17" s="89">
        <f t="shared" si="6"/>
        <v>259036.36</v>
      </c>
      <c r="BT17" s="34"/>
    </row>
    <row r="18" spans="1:72" ht="33" customHeight="1">
      <c r="A18" s="35" t="s">
        <v>140</v>
      </c>
      <c r="B18" s="35" t="s">
        <v>141</v>
      </c>
      <c r="C18" s="37">
        <v>52</v>
      </c>
      <c r="D18" s="38" t="s">
        <v>150</v>
      </c>
      <c r="E18" s="39" t="s">
        <v>151</v>
      </c>
      <c r="F18" s="40" t="s">
        <v>147</v>
      </c>
      <c r="G18" s="41">
        <v>5775.93</v>
      </c>
      <c r="H18" s="42">
        <f t="shared" si="0"/>
        <v>577.59300000000007</v>
      </c>
      <c r="I18" s="42">
        <f t="shared" si="1"/>
        <v>109.74267000000002</v>
      </c>
      <c r="J18" s="42">
        <f t="shared" si="2"/>
        <v>6463.2656699999998</v>
      </c>
      <c r="L18" s="43">
        <f t="shared" si="3"/>
        <v>20</v>
      </c>
      <c r="M18" s="44">
        <v>20</v>
      </c>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M18" s="32">
        <f t="shared" si="4"/>
        <v>129265</v>
      </c>
      <c r="AN18" s="32">
        <f t="shared" si="4"/>
        <v>0</v>
      </c>
      <c r="AO18" s="32">
        <f t="shared" si="4"/>
        <v>0</v>
      </c>
      <c r="AP18" s="32">
        <f t="shared" si="4"/>
        <v>0</v>
      </c>
      <c r="AQ18" s="32">
        <f t="shared" si="4"/>
        <v>0</v>
      </c>
      <c r="AR18" s="32">
        <f t="shared" si="4"/>
        <v>0</v>
      </c>
      <c r="AS18" s="32">
        <f t="shared" si="4"/>
        <v>0</v>
      </c>
      <c r="AT18" s="32">
        <f t="shared" si="4"/>
        <v>0</v>
      </c>
      <c r="AU18" s="32">
        <f t="shared" si="4"/>
        <v>0</v>
      </c>
      <c r="AV18" s="32">
        <f t="shared" si="4"/>
        <v>0</v>
      </c>
      <c r="AW18" s="32">
        <f t="shared" si="4"/>
        <v>0</v>
      </c>
      <c r="AX18" s="32">
        <f t="shared" si="4"/>
        <v>0</v>
      </c>
      <c r="AY18" s="32">
        <f t="shared" si="4"/>
        <v>0</v>
      </c>
      <c r="AZ18" s="32">
        <f t="shared" si="5"/>
        <v>0</v>
      </c>
      <c r="BA18" s="32">
        <f t="shared" si="5"/>
        <v>0</v>
      </c>
      <c r="BB18" s="32">
        <f t="shared" si="5"/>
        <v>0</v>
      </c>
      <c r="BC18" s="32">
        <f t="shared" si="5"/>
        <v>0</v>
      </c>
      <c r="BD18" s="32">
        <f t="shared" si="5"/>
        <v>0</v>
      </c>
      <c r="BE18" s="32">
        <f t="shared" si="5"/>
        <v>0</v>
      </c>
      <c r="BF18" s="32">
        <f t="shared" si="5"/>
        <v>0</v>
      </c>
      <c r="BG18" s="32">
        <f t="shared" si="5"/>
        <v>0</v>
      </c>
      <c r="BH18" s="32">
        <f t="shared" si="5"/>
        <v>0</v>
      </c>
      <c r="BI18" s="32">
        <f t="shared" si="5"/>
        <v>0</v>
      </c>
      <c r="BJ18" s="32">
        <f t="shared" si="5"/>
        <v>0</v>
      </c>
      <c r="BK18" s="32">
        <f t="shared" si="5"/>
        <v>0</v>
      </c>
      <c r="BL18" s="84" t="s">
        <v>144</v>
      </c>
      <c r="BM18" s="84" t="s">
        <v>140</v>
      </c>
      <c r="BN18" s="115">
        <f t="shared" si="7"/>
        <v>129265.31340000001</v>
      </c>
      <c r="BO18" s="115">
        <f t="shared" si="8"/>
        <v>2194.8534</v>
      </c>
      <c r="BP18" s="115">
        <f t="shared" si="9"/>
        <v>11551.86</v>
      </c>
      <c r="BQ18" s="89">
        <f t="shared" si="6"/>
        <v>115518.6</v>
      </c>
      <c r="BT18" s="34"/>
    </row>
    <row r="19" spans="1:72" ht="33" customHeight="1">
      <c r="A19" s="35" t="s">
        <v>108</v>
      </c>
      <c r="B19" s="35" t="s">
        <v>109</v>
      </c>
      <c r="C19" s="37">
        <v>55</v>
      </c>
      <c r="D19" s="38" t="s">
        <v>152</v>
      </c>
      <c r="E19" s="39" t="s">
        <v>153</v>
      </c>
      <c r="F19" s="40" t="s">
        <v>83</v>
      </c>
      <c r="G19" s="41">
        <v>12660.53</v>
      </c>
      <c r="H19" s="42">
        <f t="shared" si="0"/>
        <v>1266.0530000000001</v>
      </c>
      <c r="I19" s="42">
        <f t="shared" si="1"/>
        <v>240.55007000000003</v>
      </c>
      <c r="J19" s="42">
        <f t="shared" si="2"/>
        <v>14167.13307</v>
      </c>
      <c r="L19" s="43">
        <f t="shared" si="3"/>
        <v>10</v>
      </c>
      <c r="M19" s="44">
        <v>10</v>
      </c>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M19" s="32">
        <f t="shared" si="4"/>
        <v>141671</v>
      </c>
      <c r="AN19" s="32">
        <f t="shared" si="4"/>
        <v>0</v>
      </c>
      <c r="AO19" s="32">
        <f t="shared" si="4"/>
        <v>0</v>
      </c>
      <c r="AP19" s="32">
        <f t="shared" si="4"/>
        <v>0</v>
      </c>
      <c r="AQ19" s="32">
        <f t="shared" si="4"/>
        <v>0</v>
      </c>
      <c r="AR19" s="32">
        <f t="shared" si="4"/>
        <v>0</v>
      </c>
      <c r="AS19" s="32">
        <f t="shared" si="4"/>
        <v>0</v>
      </c>
      <c r="AT19" s="32">
        <f t="shared" si="4"/>
        <v>0</v>
      </c>
      <c r="AU19" s="32">
        <f t="shared" si="4"/>
        <v>0</v>
      </c>
      <c r="AV19" s="32">
        <f t="shared" si="4"/>
        <v>0</v>
      </c>
      <c r="AW19" s="32">
        <f t="shared" si="4"/>
        <v>0</v>
      </c>
      <c r="AX19" s="32">
        <f t="shared" si="4"/>
        <v>0</v>
      </c>
      <c r="AY19" s="32">
        <f t="shared" si="4"/>
        <v>0</v>
      </c>
      <c r="AZ19" s="32">
        <f t="shared" si="4"/>
        <v>0</v>
      </c>
      <c r="BA19" s="32">
        <f t="shared" si="4"/>
        <v>0</v>
      </c>
      <c r="BB19" s="32">
        <f t="shared" si="4"/>
        <v>0</v>
      </c>
      <c r="BC19" s="32">
        <f t="shared" ref="BC19:BK47" si="10">+ROUND((AC19*$J19),0)</f>
        <v>0</v>
      </c>
      <c r="BD19" s="32">
        <f t="shared" si="10"/>
        <v>0</v>
      </c>
      <c r="BE19" s="32">
        <f t="shared" si="10"/>
        <v>0</v>
      </c>
      <c r="BF19" s="32">
        <f t="shared" si="10"/>
        <v>0</v>
      </c>
      <c r="BG19" s="32">
        <f t="shared" si="10"/>
        <v>0</v>
      </c>
      <c r="BH19" s="32">
        <f t="shared" si="10"/>
        <v>0</v>
      </c>
      <c r="BI19" s="32">
        <f t="shared" si="10"/>
        <v>0</v>
      </c>
      <c r="BJ19" s="32">
        <f t="shared" si="10"/>
        <v>0</v>
      </c>
      <c r="BK19" s="32">
        <f t="shared" si="10"/>
        <v>0</v>
      </c>
      <c r="BL19" s="84" t="s">
        <v>112</v>
      </c>
      <c r="BM19" s="84" t="s">
        <v>108</v>
      </c>
      <c r="BN19" s="115">
        <f t="shared" si="7"/>
        <v>141671.33070000002</v>
      </c>
      <c r="BO19" s="115">
        <f t="shared" si="8"/>
        <v>2405.5007000000001</v>
      </c>
      <c r="BP19" s="115">
        <f t="shared" si="9"/>
        <v>12660.53</v>
      </c>
      <c r="BQ19" s="89">
        <f t="shared" si="6"/>
        <v>126605.3</v>
      </c>
      <c r="BT19" s="34"/>
    </row>
    <row r="20" spans="1:72" ht="33" customHeight="1">
      <c r="A20" s="35" t="s">
        <v>154</v>
      </c>
      <c r="B20" s="35" t="s">
        <v>155</v>
      </c>
      <c r="C20" s="37">
        <v>60</v>
      </c>
      <c r="D20" s="38" t="s">
        <v>156</v>
      </c>
      <c r="E20" s="39" t="s">
        <v>157</v>
      </c>
      <c r="F20" s="40" t="s">
        <v>121</v>
      </c>
      <c r="G20" s="41">
        <v>4686.72</v>
      </c>
      <c r="H20" s="42">
        <f t="shared" si="0"/>
        <v>468.67200000000003</v>
      </c>
      <c r="I20" s="42">
        <f t="shared" si="1"/>
        <v>89.04768</v>
      </c>
      <c r="J20" s="42">
        <f t="shared" si="2"/>
        <v>5244.4396799999995</v>
      </c>
      <c r="L20" s="43">
        <f t="shared" si="3"/>
        <v>59</v>
      </c>
      <c r="M20" s="44">
        <v>25</v>
      </c>
      <c r="N20" s="44">
        <v>1</v>
      </c>
      <c r="O20" s="44">
        <v>3</v>
      </c>
      <c r="P20" s="44"/>
      <c r="Q20" s="44"/>
      <c r="R20" s="44"/>
      <c r="S20" s="44">
        <v>3</v>
      </c>
      <c r="T20" s="44"/>
      <c r="U20" s="44">
        <v>2</v>
      </c>
      <c r="V20" s="44">
        <v>3</v>
      </c>
      <c r="W20" s="44">
        <v>2</v>
      </c>
      <c r="X20" s="44">
        <v>3</v>
      </c>
      <c r="Y20" s="44">
        <v>3</v>
      </c>
      <c r="Z20" s="44"/>
      <c r="AA20" s="44"/>
      <c r="AB20" s="44">
        <v>3</v>
      </c>
      <c r="AC20" s="44">
        <v>3</v>
      </c>
      <c r="AD20" s="44"/>
      <c r="AE20" s="44"/>
      <c r="AF20" s="44">
        <v>5</v>
      </c>
      <c r="AG20" s="44"/>
      <c r="AH20" s="44"/>
      <c r="AI20" s="44">
        <v>3</v>
      </c>
      <c r="AJ20" s="44"/>
      <c r="AK20" s="44"/>
      <c r="AM20" s="32">
        <f t="shared" si="4"/>
        <v>131111</v>
      </c>
      <c r="AN20" s="32">
        <f t="shared" si="4"/>
        <v>5244</v>
      </c>
      <c r="AO20" s="32">
        <f t="shared" si="4"/>
        <v>15733</v>
      </c>
      <c r="AP20" s="32">
        <f t="shared" si="4"/>
        <v>0</v>
      </c>
      <c r="AQ20" s="32">
        <f t="shared" si="4"/>
        <v>0</v>
      </c>
      <c r="AR20" s="32">
        <f t="shared" si="4"/>
        <v>0</v>
      </c>
      <c r="AS20" s="32">
        <f t="shared" si="4"/>
        <v>15733</v>
      </c>
      <c r="AT20" s="32">
        <f t="shared" si="4"/>
        <v>0</v>
      </c>
      <c r="AU20" s="32">
        <f t="shared" si="4"/>
        <v>10489</v>
      </c>
      <c r="AV20" s="32">
        <f t="shared" si="4"/>
        <v>15733</v>
      </c>
      <c r="AW20" s="32">
        <f t="shared" si="4"/>
        <v>10489</v>
      </c>
      <c r="AX20" s="32">
        <f t="shared" si="4"/>
        <v>15733</v>
      </c>
      <c r="AY20" s="32">
        <f t="shared" si="4"/>
        <v>15733</v>
      </c>
      <c r="AZ20" s="32">
        <f t="shared" si="4"/>
        <v>0</v>
      </c>
      <c r="BA20" s="32">
        <f t="shared" si="4"/>
        <v>0</v>
      </c>
      <c r="BB20" s="32">
        <f t="shared" si="4"/>
        <v>15733</v>
      </c>
      <c r="BC20" s="32">
        <f t="shared" si="10"/>
        <v>15733</v>
      </c>
      <c r="BD20" s="32">
        <f t="shared" si="10"/>
        <v>0</v>
      </c>
      <c r="BE20" s="32">
        <f t="shared" si="10"/>
        <v>0</v>
      </c>
      <c r="BF20" s="32">
        <f t="shared" si="10"/>
        <v>26222</v>
      </c>
      <c r="BG20" s="32">
        <f t="shared" si="10"/>
        <v>0</v>
      </c>
      <c r="BH20" s="32">
        <f t="shared" si="10"/>
        <v>0</v>
      </c>
      <c r="BI20" s="32">
        <f t="shared" si="10"/>
        <v>15733</v>
      </c>
      <c r="BJ20" s="32">
        <f t="shared" si="10"/>
        <v>0</v>
      </c>
      <c r="BK20" s="32">
        <f t="shared" si="10"/>
        <v>0</v>
      </c>
      <c r="BL20" s="84" t="s">
        <v>158</v>
      </c>
      <c r="BM20" s="84" t="s">
        <v>154</v>
      </c>
      <c r="BN20" s="115">
        <f t="shared" si="7"/>
        <v>309421.94112000003</v>
      </c>
      <c r="BO20" s="115">
        <f t="shared" si="8"/>
        <v>5253.8131200000007</v>
      </c>
      <c r="BP20" s="115">
        <f t="shared" si="9"/>
        <v>27651.648000000005</v>
      </c>
      <c r="BQ20" s="89">
        <f t="shared" si="6"/>
        <v>276516.48000000004</v>
      </c>
      <c r="BT20" s="34"/>
    </row>
    <row r="21" spans="1:72" ht="33" customHeight="1">
      <c r="A21" s="35" t="s">
        <v>154</v>
      </c>
      <c r="B21" s="35" t="s">
        <v>155</v>
      </c>
      <c r="C21" s="37">
        <v>61</v>
      </c>
      <c r="D21" s="38" t="s">
        <v>159</v>
      </c>
      <c r="E21" s="39" t="s">
        <v>160</v>
      </c>
      <c r="F21" s="40" t="s">
        <v>161</v>
      </c>
      <c r="G21" s="41">
        <v>6251.3</v>
      </c>
      <c r="H21" s="42">
        <f t="shared" si="0"/>
        <v>625.13000000000011</v>
      </c>
      <c r="I21" s="42">
        <f t="shared" si="1"/>
        <v>118.77470000000002</v>
      </c>
      <c r="J21" s="42">
        <f t="shared" si="2"/>
        <v>6995.2047000000002</v>
      </c>
      <c r="L21" s="43">
        <f t="shared" si="3"/>
        <v>41</v>
      </c>
      <c r="M21" s="44">
        <v>5</v>
      </c>
      <c r="N21" s="44"/>
      <c r="O21" s="44">
        <v>2</v>
      </c>
      <c r="P21" s="44"/>
      <c r="Q21" s="44">
        <v>1</v>
      </c>
      <c r="R21" s="44">
        <v>2</v>
      </c>
      <c r="S21" s="44"/>
      <c r="T21" s="44"/>
      <c r="U21" s="44">
        <v>2</v>
      </c>
      <c r="V21" s="44">
        <v>2</v>
      </c>
      <c r="W21" s="44">
        <v>3</v>
      </c>
      <c r="X21" s="44">
        <v>6</v>
      </c>
      <c r="Y21" s="44">
        <v>2</v>
      </c>
      <c r="Z21" s="44">
        <v>2</v>
      </c>
      <c r="AA21" s="44">
        <v>2</v>
      </c>
      <c r="AB21" s="44"/>
      <c r="AC21" s="44">
        <v>2</v>
      </c>
      <c r="AD21" s="44">
        <v>5</v>
      </c>
      <c r="AE21" s="44"/>
      <c r="AF21" s="44">
        <v>5</v>
      </c>
      <c r="AG21" s="44"/>
      <c r="AH21" s="44"/>
      <c r="AI21" s="44"/>
      <c r="AJ21" s="44"/>
      <c r="AK21" s="44"/>
      <c r="AM21" s="32">
        <f t="shared" si="4"/>
        <v>34976</v>
      </c>
      <c r="AN21" s="32">
        <f t="shared" si="4"/>
        <v>0</v>
      </c>
      <c r="AO21" s="32">
        <f t="shared" si="4"/>
        <v>13990</v>
      </c>
      <c r="AP21" s="32">
        <f t="shared" si="4"/>
        <v>0</v>
      </c>
      <c r="AQ21" s="32">
        <f t="shared" si="4"/>
        <v>6995</v>
      </c>
      <c r="AR21" s="32">
        <f t="shared" si="4"/>
        <v>13990</v>
      </c>
      <c r="AS21" s="32">
        <f t="shared" si="4"/>
        <v>0</v>
      </c>
      <c r="AT21" s="32">
        <f t="shared" si="4"/>
        <v>0</v>
      </c>
      <c r="AU21" s="32">
        <f t="shared" si="4"/>
        <v>13990</v>
      </c>
      <c r="AV21" s="32">
        <f t="shared" si="4"/>
        <v>13990</v>
      </c>
      <c r="AW21" s="32">
        <f t="shared" si="4"/>
        <v>20986</v>
      </c>
      <c r="AX21" s="32">
        <f t="shared" si="4"/>
        <v>41971</v>
      </c>
      <c r="AY21" s="32">
        <f t="shared" ref="AY21:BK52" si="11">+ROUND((Y21*$J21),0)</f>
        <v>13990</v>
      </c>
      <c r="AZ21" s="32">
        <f t="shared" si="11"/>
        <v>13990</v>
      </c>
      <c r="BA21" s="32">
        <f t="shared" si="11"/>
        <v>13990</v>
      </c>
      <c r="BB21" s="32">
        <f t="shared" si="11"/>
        <v>0</v>
      </c>
      <c r="BC21" s="32">
        <f t="shared" si="10"/>
        <v>13990</v>
      </c>
      <c r="BD21" s="32">
        <f t="shared" si="10"/>
        <v>34976</v>
      </c>
      <c r="BE21" s="32">
        <f t="shared" si="10"/>
        <v>0</v>
      </c>
      <c r="BF21" s="32">
        <f t="shared" si="10"/>
        <v>34976</v>
      </c>
      <c r="BG21" s="32">
        <f t="shared" si="10"/>
        <v>0</v>
      </c>
      <c r="BH21" s="32">
        <f t="shared" si="10"/>
        <v>0</v>
      </c>
      <c r="BI21" s="32">
        <f t="shared" si="10"/>
        <v>0</v>
      </c>
      <c r="BJ21" s="32">
        <f t="shared" si="10"/>
        <v>0</v>
      </c>
      <c r="BK21" s="32">
        <f t="shared" si="10"/>
        <v>0</v>
      </c>
      <c r="BL21" s="84" t="s">
        <v>158</v>
      </c>
      <c r="BM21" s="84" t="s">
        <v>154</v>
      </c>
      <c r="BN21" s="115">
        <f t="shared" si="7"/>
        <v>286803.39270000003</v>
      </c>
      <c r="BO21" s="115">
        <f t="shared" si="8"/>
        <v>4869.7627000000002</v>
      </c>
      <c r="BP21" s="115">
        <f t="shared" si="9"/>
        <v>25630.33</v>
      </c>
      <c r="BQ21" s="89">
        <f t="shared" si="6"/>
        <v>256303.30000000002</v>
      </c>
      <c r="BT21" s="34"/>
    </row>
    <row r="22" spans="1:72" ht="33" customHeight="1">
      <c r="A22" s="35" t="s">
        <v>162</v>
      </c>
      <c r="B22" s="35" t="s">
        <v>163</v>
      </c>
      <c r="C22" s="37">
        <v>62</v>
      </c>
      <c r="D22" s="38" t="s">
        <v>164</v>
      </c>
      <c r="E22" s="39" t="s">
        <v>165</v>
      </c>
      <c r="F22" s="40" t="s">
        <v>166</v>
      </c>
      <c r="G22" s="41">
        <v>7886.67</v>
      </c>
      <c r="H22" s="42">
        <f t="shared" si="0"/>
        <v>788.66700000000003</v>
      </c>
      <c r="I22" s="42">
        <f t="shared" si="1"/>
        <v>149.84673000000001</v>
      </c>
      <c r="J22" s="42">
        <f t="shared" si="2"/>
        <v>8825.1837299999988</v>
      </c>
      <c r="L22" s="43">
        <f t="shared" si="3"/>
        <v>5</v>
      </c>
      <c r="M22" s="44">
        <v>5</v>
      </c>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M22" s="32">
        <f t="shared" ref="AM22:AX43" si="12">+ROUND((M22*$J22),0)</f>
        <v>44126</v>
      </c>
      <c r="AN22" s="32">
        <f t="shared" si="12"/>
        <v>0</v>
      </c>
      <c r="AO22" s="32">
        <f t="shared" si="12"/>
        <v>0</v>
      </c>
      <c r="AP22" s="32">
        <f t="shared" si="12"/>
        <v>0</v>
      </c>
      <c r="AQ22" s="32">
        <f t="shared" si="12"/>
        <v>0</v>
      </c>
      <c r="AR22" s="32">
        <f t="shared" si="12"/>
        <v>0</v>
      </c>
      <c r="AS22" s="32">
        <f t="shared" si="12"/>
        <v>0</v>
      </c>
      <c r="AT22" s="32">
        <f t="shared" si="12"/>
        <v>0</v>
      </c>
      <c r="AU22" s="32">
        <f t="shared" si="12"/>
        <v>0</v>
      </c>
      <c r="AV22" s="32">
        <f t="shared" si="12"/>
        <v>0</v>
      </c>
      <c r="AW22" s="32">
        <f t="shared" si="12"/>
        <v>0</v>
      </c>
      <c r="AX22" s="32">
        <f t="shared" si="12"/>
        <v>0</v>
      </c>
      <c r="AY22" s="32">
        <f t="shared" si="11"/>
        <v>0</v>
      </c>
      <c r="AZ22" s="32">
        <f t="shared" si="11"/>
        <v>0</v>
      </c>
      <c r="BA22" s="32">
        <f t="shared" si="11"/>
        <v>0</v>
      </c>
      <c r="BB22" s="32">
        <f t="shared" si="11"/>
        <v>0</v>
      </c>
      <c r="BC22" s="32">
        <f t="shared" si="10"/>
        <v>0</v>
      </c>
      <c r="BD22" s="32">
        <f t="shared" si="10"/>
        <v>0</v>
      </c>
      <c r="BE22" s="32">
        <f t="shared" si="10"/>
        <v>0</v>
      </c>
      <c r="BF22" s="32">
        <f t="shared" si="10"/>
        <v>0</v>
      </c>
      <c r="BG22" s="32">
        <f t="shared" si="10"/>
        <v>0</v>
      </c>
      <c r="BH22" s="32">
        <f t="shared" si="10"/>
        <v>0</v>
      </c>
      <c r="BI22" s="32">
        <f t="shared" si="10"/>
        <v>0</v>
      </c>
      <c r="BJ22" s="32">
        <f t="shared" si="10"/>
        <v>0</v>
      </c>
      <c r="BK22" s="32">
        <f t="shared" si="10"/>
        <v>0</v>
      </c>
      <c r="BL22" s="84" t="s">
        <v>167</v>
      </c>
      <c r="BM22" s="84" t="s">
        <v>162</v>
      </c>
      <c r="BN22" s="115">
        <f t="shared" si="7"/>
        <v>44125.91865</v>
      </c>
      <c r="BO22" s="115">
        <f t="shared" si="8"/>
        <v>749.23365000000001</v>
      </c>
      <c r="BP22" s="115">
        <f t="shared" si="9"/>
        <v>3943.335</v>
      </c>
      <c r="BQ22" s="89">
        <f t="shared" si="6"/>
        <v>39433.35</v>
      </c>
      <c r="BT22" s="34"/>
    </row>
    <row r="23" spans="1:72" ht="33" customHeight="1">
      <c r="A23" s="35" t="s">
        <v>162</v>
      </c>
      <c r="B23" s="35" t="s">
        <v>163</v>
      </c>
      <c r="C23" s="37">
        <v>63</v>
      </c>
      <c r="D23" s="38" t="s">
        <v>168</v>
      </c>
      <c r="E23" s="46" t="s">
        <v>169</v>
      </c>
      <c r="F23" s="40" t="s">
        <v>166</v>
      </c>
      <c r="G23" s="41">
        <v>8994.5499999999993</v>
      </c>
      <c r="H23" s="42">
        <f t="shared" si="0"/>
        <v>899.45499999999993</v>
      </c>
      <c r="I23" s="42">
        <f t="shared" si="1"/>
        <v>170.89644999999999</v>
      </c>
      <c r="J23" s="42">
        <f t="shared" si="2"/>
        <v>10064.901449999999</v>
      </c>
      <c r="L23" s="43">
        <f t="shared" si="3"/>
        <v>31</v>
      </c>
      <c r="M23" s="44">
        <v>10</v>
      </c>
      <c r="N23" s="44"/>
      <c r="O23" s="44"/>
      <c r="P23" s="44"/>
      <c r="Q23" s="44"/>
      <c r="R23" s="44"/>
      <c r="S23" s="44"/>
      <c r="T23" s="44">
        <v>3</v>
      </c>
      <c r="U23" s="44"/>
      <c r="V23" s="44"/>
      <c r="W23" s="44"/>
      <c r="X23" s="44"/>
      <c r="Y23" s="44">
        <v>3</v>
      </c>
      <c r="Z23" s="44"/>
      <c r="AA23" s="44">
        <v>3</v>
      </c>
      <c r="AB23" s="44"/>
      <c r="AC23" s="44"/>
      <c r="AD23" s="44"/>
      <c r="AE23" s="44"/>
      <c r="AF23" s="44">
        <v>2</v>
      </c>
      <c r="AG23" s="44"/>
      <c r="AH23" s="44">
        <v>10</v>
      </c>
      <c r="AI23" s="44"/>
      <c r="AJ23" s="44"/>
      <c r="AK23" s="44"/>
      <c r="AM23" s="32">
        <f t="shared" si="12"/>
        <v>100649</v>
      </c>
      <c r="AN23" s="32">
        <f t="shared" si="12"/>
        <v>0</v>
      </c>
      <c r="AO23" s="32">
        <f t="shared" si="12"/>
        <v>0</v>
      </c>
      <c r="AP23" s="32">
        <f t="shared" si="12"/>
        <v>0</v>
      </c>
      <c r="AQ23" s="32">
        <f t="shared" si="12"/>
        <v>0</v>
      </c>
      <c r="AR23" s="32">
        <f t="shared" si="12"/>
        <v>0</v>
      </c>
      <c r="AS23" s="32">
        <f t="shared" si="12"/>
        <v>0</v>
      </c>
      <c r="AT23" s="32">
        <f t="shared" si="12"/>
        <v>30195</v>
      </c>
      <c r="AU23" s="32">
        <f t="shared" si="12"/>
        <v>0</v>
      </c>
      <c r="AV23" s="32">
        <f t="shared" si="12"/>
        <v>0</v>
      </c>
      <c r="AW23" s="32">
        <f t="shared" si="12"/>
        <v>0</v>
      </c>
      <c r="AX23" s="32">
        <f t="shared" si="12"/>
        <v>0</v>
      </c>
      <c r="AY23" s="32">
        <f t="shared" si="11"/>
        <v>30195</v>
      </c>
      <c r="AZ23" s="32">
        <f t="shared" si="11"/>
        <v>0</v>
      </c>
      <c r="BA23" s="32">
        <f t="shared" si="11"/>
        <v>30195</v>
      </c>
      <c r="BB23" s="32">
        <f t="shared" si="11"/>
        <v>0</v>
      </c>
      <c r="BC23" s="32">
        <f t="shared" si="10"/>
        <v>0</v>
      </c>
      <c r="BD23" s="32">
        <f t="shared" si="10"/>
        <v>0</v>
      </c>
      <c r="BE23" s="32">
        <f t="shared" si="10"/>
        <v>0</v>
      </c>
      <c r="BF23" s="32">
        <f t="shared" si="10"/>
        <v>20130</v>
      </c>
      <c r="BG23" s="32">
        <f t="shared" si="10"/>
        <v>0</v>
      </c>
      <c r="BH23" s="32">
        <f t="shared" si="10"/>
        <v>100649</v>
      </c>
      <c r="BI23" s="32">
        <f t="shared" si="10"/>
        <v>0</v>
      </c>
      <c r="BJ23" s="32">
        <f t="shared" si="10"/>
        <v>0</v>
      </c>
      <c r="BK23" s="32">
        <f t="shared" si="10"/>
        <v>0</v>
      </c>
      <c r="BL23" s="84" t="s">
        <v>167</v>
      </c>
      <c r="BM23" s="84" t="s">
        <v>162</v>
      </c>
      <c r="BN23" s="115">
        <f t="shared" si="7"/>
        <v>312011.94494999998</v>
      </c>
      <c r="BO23" s="115">
        <f t="shared" si="8"/>
        <v>5297.7899500000003</v>
      </c>
      <c r="BP23" s="115">
        <f t="shared" si="9"/>
        <v>27883.105</v>
      </c>
      <c r="BQ23" s="89">
        <f t="shared" si="6"/>
        <v>278831.05</v>
      </c>
      <c r="BT23" s="34"/>
    </row>
    <row r="24" spans="1:72" ht="33" customHeight="1">
      <c r="A24" s="35" t="s">
        <v>170</v>
      </c>
      <c r="B24" s="35" t="s">
        <v>171</v>
      </c>
      <c r="C24" s="37">
        <v>64</v>
      </c>
      <c r="D24" s="38" t="s">
        <v>172</v>
      </c>
      <c r="E24" s="46" t="s">
        <v>173</v>
      </c>
      <c r="F24" s="40" t="s">
        <v>174</v>
      </c>
      <c r="G24" s="41">
        <v>1038.17</v>
      </c>
      <c r="H24" s="42">
        <f t="shared" si="0"/>
        <v>103.81700000000001</v>
      </c>
      <c r="I24" s="42">
        <f t="shared" si="1"/>
        <v>19.725230000000003</v>
      </c>
      <c r="J24" s="42">
        <f t="shared" si="2"/>
        <v>1161.7122300000001</v>
      </c>
      <c r="L24" s="43">
        <f t="shared" si="3"/>
        <v>72</v>
      </c>
      <c r="M24" s="44">
        <v>30</v>
      </c>
      <c r="N24" s="44">
        <v>4</v>
      </c>
      <c r="O24" s="44"/>
      <c r="P24" s="44"/>
      <c r="Q24" s="44"/>
      <c r="R24" s="44">
        <v>4</v>
      </c>
      <c r="S24" s="44">
        <v>4</v>
      </c>
      <c r="T24" s="44"/>
      <c r="U24" s="44">
        <v>4</v>
      </c>
      <c r="V24" s="44">
        <v>4</v>
      </c>
      <c r="W24" s="44"/>
      <c r="X24" s="44">
        <v>4</v>
      </c>
      <c r="Y24" s="44">
        <v>2</v>
      </c>
      <c r="Z24" s="44"/>
      <c r="AA24" s="44">
        <v>4</v>
      </c>
      <c r="AB24" s="44"/>
      <c r="AC24" s="44">
        <v>4</v>
      </c>
      <c r="AD24" s="44">
        <v>5</v>
      </c>
      <c r="AE24" s="44"/>
      <c r="AF24" s="44"/>
      <c r="AG24" s="44"/>
      <c r="AH24" s="44"/>
      <c r="AI24" s="44">
        <v>3</v>
      </c>
      <c r="AJ24" s="44"/>
      <c r="AK24" s="44"/>
      <c r="AM24" s="32">
        <f t="shared" si="12"/>
        <v>34851</v>
      </c>
      <c r="AN24" s="32">
        <f t="shared" si="12"/>
        <v>4647</v>
      </c>
      <c r="AO24" s="32">
        <f t="shared" si="12"/>
        <v>0</v>
      </c>
      <c r="AP24" s="32">
        <f t="shared" si="12"/>
        <v>0</v>
      </c>
      <c r="AQ24" s="32">
        <f t="shared" si="12"/>
        <v>0</v>
      </c>
      <c r="AR24" s="32">
        <f t="shared" si="12"/>
        <v>4647</v>
      </c>
      <c r="AS24" s="32">
        <f t="shared" si="12"/>
        <v>4647</v>
      </c>
      <c r="AT24" s="32">
        <f t="shared" si="12"/>
        <v>0</v>
      </c>
      <c r="AU24" s="32">
        <f t="shared" si="12"/>
        <v>4647</v>
      </c>
      <c r="AV24" s="32">
        <f t="shared" si="12"/>
        <v>4647</v>
      </c>
      <c r="AW24" s="32">
        <f t="shared" si="12"/>
        <v>0</v>
      </c>
      <c r="AX24" s="32">
        <f t="shared" si="12"/>
        <v>4647</v>
      </c>
      <c r="AY24" s="32">
        <f t="shared" si="11"/>
        <v>2323</v>
      </c>
      <c r="AZ24" s="32">
        <f t="shared" si="11"/>
        <v>0</v>
      </c>
      <c r="BA24" s="32">
        <f t="shared" si="11"/>
        <v>4647</v>
      </c>
      <c r="BB24" s="32">
        <f t="shared" si="11"/>
        <v>0</v>
      </c>
      <c r="BC24" s="32">
        <f t="shared" si="10"/>
        <v>4647</v>
      </c>
      <c r="BD24" s="32">
        <f t="shared" si="10"/>
        <v>5809</v>
      </c>
      <c r="BE24" s="32">
        <f t="shared" si="10"/>
        <v>0</v>
      </c>
      <c r="BF24" s="32">
        <f t="shared" si="10"/>
        <v>0</v>
      </c>
      <c r="BG24" s="32">
        <f t="shared" si="10"/>
        <v>0</v>
      </c>
      <c r="BH24" s="32">
        <f t="shared" si="10"/>
        <v>0</v>
      </c>
      <c r="BI24" s="32">
        <f t="shared" si="10"/>
        <v>3485</v>
      </c>
      <c r="BJ24" s="32">
        <f t="shared" si="10"/>
        <v>0</v>
      </c>
      <c r="BK24" s="32">
        <f t="shared" si="10"/>
        <v>0</v>
      </c>
      <c r="BL24" s="84" t="s">
        <v>175</v>
      </c>
      <c r="BM24" s="84" t="s">
        <v>170</v>
      </c>
      <c r="BN24" s="115">
        <f t="shared" si="7"/>
        <v>83643.280560000014</v>
      </c>
      <c r="BO24" s="115">
        <f t="shared" si="8"/>
        <v>1420.2165600000001</v>
      </c>
      <c r="BP24" s="115">
        <f t="shared" si="9"/>
        <v>7474.8240000000005</v>
      </c>
      <c r="BQ24" s="89">
        <f t="shared" si="6"/>
        <v>74748.240000000005</v>
      </c>
      <c r="BT24" s="34"/>
    </row>
    <row r="25" spans="1:72" ht="33" customHeight="1">
      <c r="A25" s="35" t="s">
        <v>170</v>
      </c>
      <c r="B25" s="35" t="s">
        <v>171</v>
      </c>
      <c r="C25" s="37">
        <v>65</v>
      </c>
      <c r="D25" s="38" t="s">
        <v>176</v>
      </c>
      <c r="E25" s="46" t="s">
        <v>177</v>
      </c>
      <c r="F25" s="40" t="s">
        <v>174</v>
      </c>
      <c r="G25" s="41">
        <v>1282.1600000000001</v>
      </c>
      <c r="H25" s="42">
        <f t="shared" si="0"/>
        <v>128.21600000000001</v>
      </c>
      <c r="I25" s="42">
        <f t="shared" si="1"/>
        <v>24.361040000000003</v>
      </c>
      <c r="J25" s="42">
        <f t="shared" si="2"/>
        <v>1434.7370400000002</v>
      </c>
      <c r="L25" s="43">
        <f t="shared" si="3"/>
        <v>40</v>
      </c>
      <c r="M25" s="44">
        <v>20</v>
      </c>
      <c r="N25" s="44">
        <v>2</v>
      </c>
      <c r="O25" s="44"/>
      <c r="P25" s="44"/>
      <c r="Q25" s="44"/>
      <c r="R25" s="44"/>
      <c r="S25" s="44"/>
      <c r="T25" s="44"/>
      <c r="U25" s="44">
        <v>2</v>
      </c>
      <c r="V25" s="44">
        <v>2</v>
      </c>
      <c r="W25" s="44"/>
      <c r="X25" s="44"/>
      <c r="Y25" s="44">
        <v>2</v>
      </c>
      <c r="Z25" s="44"/>
      <c r="AA25" s="44">
        <v>2</v>
      </c>
      <c r="AB25" s="44"/>
      <c r="AC25" s="44">
        <v>2</v>
      </c>
      <c r="AD25" s="44">
        <v>8</v>
      </c>
      <c r="AE25" s="44"/>
      <c r="AF25" s="44"/>
      <c r="AG25" s="44"/>
      <c r="AH25" s="44"/>
      <c r="AI25" s="44"/>
      <c r="AJ25" s="44"/>
      <c r="AK25" s="44"/>
      <c r="AM25" s="32">
        <f t="shared" si="12"/>
        <v>28695</v>
      </c>
      <c r="AN25" s="32">
        <f t="shared" si="12"/>
        <v>2869</v>
      </c>
      <c r="AO25" s="32">
        <f t="shared" si="12"/>
        <v>0</v>
      </c>
      <c r="AP25" s="32">
        <f t="shared" si="12"/>
        <v>0</v>
      </c>
      <c r="AQ25" s="32">
        <f t="shared" si="12"/>
        <v>0</v>
      </c>
      <c r="AR25" s="32">
        <f t="shared" si="12"/>
        <v>0</v>
      </c>
      <c r="AS25" s="32">
        <f t="shared" si="12"/>
        <v>0</v>
      </c>
      <c r="AT25" s="32">
        <f t="shared" si="12"/>
        <v>0</v>
      </c>
      <c r="AU25" s="32">
        <f t="shared" si="12"/>
        <v>2869</v>
      </c>
      <c r="AV25" s="32">
        <f t="shared" si="12"/>
        <v>2869</v>
      </c>
      <c r="AW25" s="32">
        <f t="shared" si="12"/>
        <v>0</v>
      </c>
      <c r="AX25" s="32">
        <f t="shared" si="12"/>
        <v>0</v>
      </c>
      <c r="AY25" s="32">
        <f t="shared" si="11"/>
        <v>2869</v>
      </c>
      <c r="AZ25" s="32">
        <f t="shared" si="11"/>
        <v>0</v>
      </c>
      <c r="BA25" s="32">
        <f t="shared" si="11"/>
        <v>2869</v>
      </c>
      <c r="BB25" s="32">
        <f t="shared" si="11"/>
        <v>0</v>
      </c>
      <c r="BC25" s="32">
        <f t="shared" si="10"/>
        <v>2869</v>
      </c>
      <c r="BD25" s="32">
        <f t="shared" si="10"/>
        <v>11478</v>
      </c>
      <c r="BE25" s="32">
        <f t="shared" si="10"/>
        <v>0</v>
      </c>
      <c r="BF25" s="32">
        <f t="shared" si="10"/>
        <v>0</v>
      </c>
      <c r="BG25" s="32">
        <f t="shared" si="10"/>
        <v>0</v>
      </c>
      <c r="BH25" s="32">
        <f t="shared" si="10"/>
        <v>0</v>
      </c>
      <c r="BI25" s="32">
        <f t="shared" si="10"/>
        <v>0</v>
      </c>
      <c r="BJ25" s="32">
        <f t="shared" si="10"/>
        <v>0</v>
      </c>
      <c r="BK25" s="32">
        <f t="shared" si="10"/>
        <v>0</v>
      </c>
      <c r="BL25" s="84" t="s">
        <v>175</v>
      </c>
      <c r="BM25" s="84" t="s">
        <v>170</v>
      </c>
      <c r="BN25" s="115">
        <f t="shared" si="7"/>
        <v>57389.481599999999</v>
      </c>
      <c r="BO25" s="115">
        <f t="shared" si="8"/>
        <v>974.44160000000011</v>
      </c>
      <c r="BP25" s="115">
        <f t="shared" si="9"/>
        <v>5128.6400000000003</v>
      </c>
      <c r="BQ25" s="89">
        <f t="shared" si="6"/>
        <v>51286.400000000001</v>
      </c>
      <c r="BT25" s="34"/>
    </row>
    <row r="26" spans="1:72" ht="33" customHeight="1">
      <c r="A26" s="35" t="s">
        <v>170</v>
      </c>
      <c r="B26" s="35" t="s">
        <v>171</v>
      </c>
      <c r="C26" s="37">
        <v>66</v>
      </c>
      <c r="D26" s="38" t="s">
        <v>178</v>
      </c>
      <c r="E26" s="39" t="s">
        <v>179</v>
      </c>
      <c r="F26" s="40" t="s">
        <v>174</v>
      </c>
      <c r="G26" s="41">
        <v>1282.1600000000001</v>
      </c>
      <c r="H26" s="42">
        <f t="shared" si="0"/>
        <v>128.21600000000001</v>
      </c>
      <c r="I26" s="42">
        <f t="shared" si="1"/>
        <v>24.361040000000003</v>
      </c>
      <c r="J26" s="42">
        <f t="shared" si="2"/>
        <v>1434.7370400000002</v>
      </c>
      <c r="L26" s="43"/>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M26" s="32">
        <f t="shared" si="12"/>
        <v>0</v>
      </c>
      <c r="AN26" s="32">
        <f t="shared" si="12"/>
        <v>0</v>
      </c>
      <c r="AO26" s="32">
        <f t="shared" si="12"/>
        <v>0</v>
      </c>
      <c r="AP26" s="32">
        <f t="shared" si="12"/>
        <v>0</v>
      </c>
      <c r="AQ26" s="32">
        <f t="shared" si="12"/>
        <v>0</v>
      </c>
      <c r="AR26" s="32">
        <f t="shared" si="12"/>
        <v>0</v>
      </c>
      <c r="AS26" s="32">
        <f t="shared" si="12"/>
        <v>0</v>
      </c>
      <c r="AT26" s="32">
        <f t="shared" si="12"/>
        <v>0</v>
      </c>
      <c r="AU26" s="32">
        <f t="shared" si="12"/>
        <v>0</v>
      </c>
      <c r="AV26" s="32">
        <f t="shared" si="12"/>
        <v>0</v>
      </c>
      <c r="AW26" s="32">
        <f t="shared" si="12"/>
        <v>0</v>
      </c>
      <c r="AX26" s="32">
        <f t="shared" si="12"/>
        <v>0</v>
      </c>
      <c r="AY26" s="32">
        <f t="shared" si="11"/>
        <v>0</v>
      </c>
      <c r="AZ26" s="32">
        <f t="shared" si="11"/>
        <v>0</v>
      </c>
      <c r="BA26" s="32">
        <f t="shared" si="11"/>
        <v>0</v>
      </c>
      <c r="BB26" s="32">
        <f t="shared" si="11"/>
        <v>0</v>
      </c>
      <c r="BC26" s="32">
        <f t="shared" si="10"/>
        <v>0</v>
      </c>
      <c r="BD26" s="32">
        <f t="shared" si="10"/>
        <v>0</v>
      </c>
      <c r="BE26" s="32">
        <f t="shared" si="10"/>
        <v>0</v>
      </c>
      <c r="BF26" s="32">
        <f t="shared" si="10"/>
        <v>0</v>
      </c>
      <c r="BG26" s="32">
        <f t="shared" si="10"/>
        <v>0</v>
      </c>
      <c r="BH26" s="32">
        <f t="shared" si="10"/>
        <v>0</v>
      </c>
      <c r="BI26" s="32">
        <f t="shared" si="10"/>
        <v>0</v>
      </c>
      <c r="BJ26" s="32">
        <f t="shared" si="10"/>
        <v>0</v>
      </c>
      <c r="BK26" s="32">
        <f t="shared" si="10"/>
        <v>0</v>
      </c>
      <c r="BL26" s="84" t="s">
        <v>175</v>
      </c>
      <c r="BM26" s="84" t="s">
        <v>170</v>
      </c>
      <c r="BN26" s="115">
        <f t="shared" si="7"/>
        <v>0</v>
      </c>
      <c r="BO26" s="115">
        <f t="shared" si="8"/>
        <v>0</v>
      </c>
      <c r="BP26" s="115">
        <f t="shared" si="9"/>
        <v>0</v>
      </c>
      <c r="BQ26" s="89">
        <f t="shared" si="6"/>
        <v>0</v>
      </c>
      <c r="BT26" s="34"/>
    </row>
    <row r="27" spans="1:72" ht="33" customHeight="1">
      <c r="A27" s="35" t="s">
        <v>170</v>
      </c>
      <c r="B27" s="45" t="s">
        <v>171</v>
      </c>
      <c r="C27" s="37">
        <v>67</v>
      </c>
      <c r="D27" s="38" t="s">
        <v>180</v>
      </c>
      <c r="E27" s="39" t="s">
        <v>181</v>
      </c>
      <c r="F27" s="40" t="s">
        <v>174</v>
      </c>
      <c r="G27" s="47">
        <v>1038.17</v>
      </c>
      <c r="H27" s="42">
        <f t="shared" si="0"/>
        <v>103.81700000000001</v>
      </c>
      <c r="I27" s="42">
        <f t="shared" si="1"/>
        <v>19.725230000000003</v>
      </c>
      <c r="J27" s="42">
        <f t="shared" si="2"/>
        <v>1161.7122300000001</v>
      </c>
      <c r="L27" s="43">
        <f t="shared" si="3"/>
        <v>5</v>
      </c>
      <c r="M27" s="44">
        <v>5</v>
      </c>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M27" s="32">
        <f t="shared" si="12"/>
        <v>5809</v>
      </c>
      <c r="AN27" s="32">
        <f t="shared" si="12"/>
        <v>0</v>
      </c>
      <c r="AO27" s="32">
        <f t="shared" si="12"/>
        <v>0</v>
      </c>
      <c r="AP27" s="32">
        <f t="shared" si="12"/>
        <v>0</v>
      </c>
      <c r="AQ27" s="32">
        <f t="shared" si="12"/>
        <v>0</v>
      </c>
      <c r="AR27" s="32">
        <f t="shared" si="12"/>
        <v>0</v>
      </c>
      <c r="AS27" s="32">
        <f t="shared" si="12"/>
        <v>0</v>
      </c>
      <c r="AT27" s="32">
        <f t="shared" si="12"/>
        <v>0</v>
      </c>
      <c r="AU27" s="32">
        <f t="shared" si="12"/>
        <v>0</v>
      </c>
      <c r="AV27" s="32">
        <f t="shared" si="12"/>
        <v>0</v>
      </c>
      <c r="AW27" s="32">
        <f t="shared" si="12"/>
        <v>0</v>
      </c>
      <c r="AX27" s="32">
        <f t="shared" si="12"/>
        <v>0</v>
      </c>
      <c r="AY27" s="32">
        <f t="shared" si="11"/>
        <v>0</v>
      </c>
      <c r="AZ27" s="32">
        <f t="shared" si="11"/>
        <v>0</v>
      </c>
      <c r="BA27" s="32">
        <f t="shared" si="11"/>
        <v>0</v>
      </c>
      <c r="BB27" s="32">
        <f t="shared" si="11"/>
        <v>0</v>
      </c>
      <c r="BC27" s="32">
        <f t="shared" si="10"/>
        <v>0</v>
      </c>
      <c r="BD27" s="32">
        <f t="shared" si="10"/>
        <v>0</v>
      </c>
      <c r="BE27" s="32">
        <f t="shared" si="10"/>
        <v>0</v>
      </c>
      <c r="BF27" s="32">
        <f t="shared" si="10"/>
        <v>0</v>
      </c>
      <c r="BG27" s="32">
        <f t="shared" si="10"/>
        <v>0</v>
      </c>
      <c r="BH27" s="32">
        <f t="shared" si="10"/>
        <v>0</v>
      </c>
      <c r="BI27" s="32">
        <f t="shared" si="10"/>
        <v>0</v>
      </c>
      <c r="BJ27" s="32">
        <f t="shared" si="10"/>
        <v>0</v>
      </c>
      <c r="BK27" s="32">
        <f t="shared" si="10"/>
        <v>0</v>
      </c>
      <c r="BL27" s="84" t="s">
        <v>175</v>
      </c>
      <c r="BM27" s="84" t="s">
        <v>170</v>
      </c>
      <c r="BN27" s="115">
        <f t="shared" si="7"/>
        <v>5808.5611500000005</v>
      </c>
      <c r="BO27" s="115">
        <f t="shared" si="8"/>
        <v>98.62615000000001</v>
      </c>
      <c r="BP27" s="115">
        <f t="shared" si="9"/>
        <v>519.08500000000004</v>
      </c>
      <c r="BQ27" s="89">
        <f t="shared" si="6"/>
        <v>5190.8500000000004</v>
      </c>
      <c r="BT27" s="34"/>
    </row>
    <row r="28" spans="1:72" ht="33" customHeight="1">
      <c r="A28" s="35" t="s">
        <v>170</v>
      </c>
      <c r="B28" s="45" t="s">
        <v>171</v>
      </c>
      <c r="C28" s="37">
        <v>68</v>
      </c>
      <c r="D28" s="38" t="s">
        <v>182</v>
      </c>
      <c r="E28" s="39" t="s">
        <v>183</v>
      </c>
      <c r="F28" s="40" t="s">
        <v>174</v>
      </c>
      <c r="G28" s="47">
        <v>1038.17</v>
      </c>
      <c r="H28" s="42">
        <f t="shared" si="0"/>
        <v>103.81700000000001</v>
      </c>
      <c r="I28" s="42">
        <f t="shared" si="1"/>
        <v>19.725230000000003</v>
      </c>
      <c r="J28" s="42">
        <f t="shared" si="2"/>
        <v>1161.7122300000001</v>
      </c>
      <c r="L28" s="43"/>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M28" s="32">
        <f t="shared" si="12"/>
        <v>0</v>
      </c>
      <c r="AN28" s="32">
        <f t="shared" si="12"/>
        <v>0</v>
      </c>
      <c r="AO28" s="32">
        <f t="shared" si="12"/>
        <v>0</v>
      </c>
      <c r="AP28" s="32">
        <f t="shared" si="12"/>
        <v>0</v>
      </c>
      <c r="AQ28" s="32">
        <f t="shared" si="12"/>
        <v>0</v>
      </c>
      <c r="AR28" s="32">
        <f t="shared" si="12"/>
        <v>0</v>
      </c>
      <c r="AS28" s="32">
        <f t="shared" si="12"/>
        <v>0</v>
      </c>
      <c r="AT28" s="32">
        <f t="shared" si="12"/>
        <v>0</v>
      </c>
      <c r="AU28" s="32">
        <f t="shared" si="12"/>
        <v>0</v>
      </c>
      <c r="AV28" s="32">
        <f t="shared" si="12"/>
        <v>0</v>
      </c>
      <c r="AW28" s="32">
        <f t="shared" si="12"/>
        <v>0</v>
      </c>
      <c r="AX28" s="32">
        <f t="shared" si="12"/>
        <v>0</v>
      </c>
      <c r="AY28" s="32">
        <f t="shared" si="11"/>
        <v>0</v>
      </c>
      <c r="AZ28" s="32">
        <f t="shared" si="11"/>
        <v>0</v>
      </c>
      <c r="BA28" s="32">
        <f t="shared" si="11"/>
        <v>0</v>
      </c>
      <c r="BB28" s="32">
        <f t="shared" si="11"/>
        <v>0</v>
      </c>
      <c r="BC28" s="32">
        <f t="shared" si="10"/>
        <v>0</v>
      </c>
      <c r="BD28" s="32">
        <f t="shared" si="10"/>
        <v>0</v>
      </c>
      <c r="BE28" s="32">
        <f t="shared" si="10"/>
        <v>0</v>
      </c>
      <c r="BF28" s="32">
        <f t="shared" si="10"/>
        <v>0</v>
      </c>
      <c r="BG28" s="32">
        <f t="shared" si="10"/>
        <v>0</v>
      </c>
      <c r="BH28" s="32">
        <f t="shared" si="10"/>
        <v>0</v>
      </c>
      <c r="BI28" s="32">
        <f t="shared" si="10"/>
        <v>0</v>
      </c>
      <c r="BJ28" s="32">
        <f t="shared" si="10"/>
        <v>0</v>
      </c>
      <c r="BK28" s="32">
        <f t="shared" si="10"/>
        <v>0</v>
      </c>
      <c r="BL28" s="84" t="s">
        <v>175</v>
      </c>
      <c r="BM28" s="84" t="s">
        <v>170</v>
      </c>
      <c r="BN28" s="115">
        <f t="shared" si="7"/>
        <v>0</v>
      </c>
      <c r="BO28" s="115">
        <f t="shared" si="8"/>
        <v>0</v>
      </c>
      <c r="BP28" s="115">
        <f t="shared" si="9"/>
        <v>0</v>
      </c>
      <c r="BQ28" s="89">
        <f t="shared" si="6"/>
        <v>0</v>
      </c>
      <c r="BT28" s="34"/>
    </row>
    <row r="29" spans="1:72" ht="33" customHeight="1">
      <c r="A29" s="35" t="s">
        <v>170</v>
      </c>
      <c r="B29" s="45" t="s">
        <v>171</v>
      </c>
      <c r="C29" s="37">
        <v>69</v>
      </c>
      <c r="D29" s="38" t="s">
        <v>184</v>
      </c>
      <c r="E29" s="39" t="s">
        <v>185</v>
      </c>
      <c r="F29" s="40" t="s">
        <v>174</v>
      </c>
      <c r="G29" s="47">
        <v>1202.02</v>
      </c>
      <c r="H29" s="42">
        <f t="shared" si="0"/>
        <v>120.202</v>
      </c>
      <c r="I29" s="42">
        <f t="shared" si="1"/>
        <v>22.838380000000001</v>
      </c>
      <c r="J29" s="42">
        <f t="shared" si="2"/>
        <v>1345.0603799999999</v>
      </c>
      <c r="L29" s="43">
        <f t="shared" si="3"/>
        <v>54</v>
      </c>
      <c r="M29" s="44">
        <v>30</v>
      </c>
      <c r="N29" s="44">
        <v>8</v>
      </c>
      <c r="O29" s="44"/>
      <c r="P29" s="44"/>
      <c r="Q29" s="44"/>
      <c r="R29" s="44">
        <v>8</v>
      </c>
      <c r="S29" s="44"/>
      <c r="T29" s="44"/>
      <c r="U29" s="44">
        <v>2</v>
      </c>
      <c r="V29" s="44"/>
      <c r="W29" s="44"/>
      <c r="X29" s="44"/>
      <c r="Y29" s="44">
        <v>4</v>
      </c>
      <c r="Z29" s="44"/>
      <c r="AA29" s="44"/>
      <c r="AB29" s="44"/>
      <c r="AC29" s="44"/>
      <c r="AD29" s="44"/>
      <c r="AE29" s="44"/>
      <c r="AF29" s="44"/>
      <c r="AG29" s="44"/>
      <c r="AH29" s="44"/>
      <c r="AI29" s="44">
        <v>2</v>
      </c>
      <c r="AJ29" s="44"/>
      <c r="AK29" s="44"/>
      <c r="AM29" s="32">
        <f t="shared" si="12"/>
        <v>40352</v>
      </c>
      <c r="AN29" s="32">
        <f t="shared" si="12"/>
        <v>10760</v>
      </c>
      <c r="AO29" s="32">
        <f t="shared" si="12"/>
        <v>0</v>
      </c>
      <c r="AP29" s="32">
        <f t="shared" si="12"/>
        <v>0</v>
      </c>
      <c r="AQ29" s="32">
        <f t="shared" si="12"/>
        <v>0</v>
      </c>
      <c r="AR29" s="32">
        <f t="shared" si="12"/>
        <v>10760</v>
      </c>
      <c r="AS29" s="32">
        <f t="shared" si="12"/>
        <v>0</v>
      </c>
      <c r="AT29" s="32">
        <f t="shared" si="12"/>
        <v>0</v>
      </c>
      <c r="AU29" s="32">
        <f t="shared" si="12"/>
        <v>2690</v>
      </c>
      <c r="AV29" s="32">
        <f t="shared" si="12"/>
        <v>0</v>
      </c>
      <c r="AW29" s="32">
        <f t="shared" si="12"/>
        <v>0</v>
      </c>
      <c r="AX29" s="32">
        <f t="shared" si="12"/>
        <v>0</v>
      </c>
      <c r="AY29" s="32">
        <f t="shared" si="11"/>
        <v>5380</v>
      </c>
      <c r="AZ29" s="32">
        <f t="shared" si="11"/>
        <v>0</v>
      </c>
      <c r="BA29" s="32">
        <f t="shared" si="11"/>
        <v>0</v>
      </c>
      <c r="BB29" s="32">
        <f t="shared" si="11"/>
        <v>0</v>
      </c>
      <c r="BC29" s="32">
        <f t="shared" si="10"/>
        <v>0</v>
      </c>
      <c r="BD29" s="32">
        <f t="shared" si="10"/>
        <v>0</v>
      </c>
      <c r="BE29" s="32">
        <f t="shared" si="10"/>
        <v>0</v>
      </c>
      <c r="BF29" s="32">
        <f t="shared" si="10"/>
        <v>0</v>
      </c>
      <c r="BG29" s="32">
        <f t="shared" si="10"/>
        <v>0</v>
      </c>
      <c r="BH29" s="32">
        <f t="shared" si="10"/>
        <v>0</v>
      </c>
      <c r="BI29" s="32">
        <f t="shared" si="10"/>
        <v>2690</v>
      </c>
      <c r="BJ29" s="32">
        <f t="shared" si="10"/>
        <v>0</v>
      </c>
      <c r="BK29" s="32">
        <f t="shared" si="10"/>
        <v>0</v>
      </c>
      <c r="BL29" s="84" t="s">
        <v>175</v>
      </c>
      <c r="BM29" s="84" t="s">
        <v>170</v>
      </c>
      <c r="BN29" s="115">
        <f t="shared" si="7"/>
        <v>72633.260519999996</v>
      </c>
      <c r="BO29" s="115">
        <f t="shared" si="8"/>
        <v>1233.27252</v>
      </c>
      <c r="BP29" s="115">
        <f t="shared" si="9"/>
        <v>6490.9080000000004</v>
      </c>
      <c r="BQ29" s="89">
        <f t="shared" si="6"/>
        <v>64909.08</v>
      </c>
      <c r="BT29" s="34"/>
    </row>
    <row r="30" spans="1:72" ht="33" customHeight="1">
      <c r="A30" s="35" t="s">
        <v>170</v>
      </c>
      <c r="B30" s="45" t="s">
        <v>171</v>
      </c>
      <c r="C30" s="37">
        <v>70</v>
      </c>
      <c r="D30" s="38" t="s">
        <v>186</v>
      </c>
      <c r="E30" s="39" t="s">
        <v>187</v>
      </c>
      <c r="F30" s="40" t="s">
        <v>174</v>
      </c>
      <c r="G30" s="47">
        <v>1282.1600000000001</v>
      </c>
      <c r="H30" s="42">
        <f t="shared" si="0"/>
        <v>128.21600000000001</v>
      </c>
      <c r="I30" s="42">
        <f t="shared" si="1"/>
        <v>24.361040000000003</v>
      </c>
      <c r="J30" s="42">
        <f t="shared" si="2"/>
        <v>1434.7370400000002</v>
      </c>
      <c r="L30" s="43">
        <f t="shared" si="3"/>
        <v>46</v>
      </c>
      <c r="M30" s="44">
        <v>20</v>
      </c>
      <c r="N30" s="44">
        <v>8</v>
      </c>
      <c r="O30" s="44"/>
      <c r="P30" s="44"/>
      <c r="Q30" s="44"/>
      <c r="R30" s="44">
        <v>8</v>
      </c>
      <c r="S30" s="44"/>
      <c r="T30" s="44"/>
      <c r="U30" s="44">
        <v>2</v>
      </c>
      <c r="V30" s="44"/>
      <c r="W30" s="44"/>
      <c r="X30" s="44"/>
      <c r="Y30" s="44"/>
      <c r="Z30" s="44"/>
      <c r="AA30" s="44"/>
      <c r="AB30" s="44"/>
      <c r="AC30" s="44"/>
      <c r="AD30" s="44">
        <v>6</v>
      </c>
      <c r="AE30" s="44"/>
      <c r="AF30" s="44"/>
      <c r="AG30" s="44"/>
      <c r="AH30" s="44"/>
      <c r="AI30" s="44">
        <v>2</v>
      </c>
      <c r="AJ30" s="44"/>
      <c r="AK30" s="44"/>
      <c r="AM30" s="32">
        <f t="shared" si="12"/>
        <v>28695</v>
      </c>
      <c r="AN30" s="32">
        <f t="shared" si="12"/>
        <v>11478</v>
      </c>
      <c r="AO30" s="32">
        <f t="shared" si="12"/>
        <v>0</v>
      </c>
      <c r="AP30" s="32">
        <f t="shared" si="12"/>
        <v>0</v>
      </c>
      <c r="AQ30" s="32">
        <f t="shared" si="12"/>
        <v>0</v>
      </c>
      <c r="AR30" s="32">
        <f t="shared" si="12"/>
        <v>11478</v>
      </c>
      <c r="AS30" s="32">
        <f t="shared" si="12"/>
        <v>0</v>
      </c>
      <c r="AT30" s="32">
        <f t="shared" si="12"/>
        <v>0</v>
      </c>
      <c r="AU30" s="32">
        <f t="shared" si="12"/>
        <v>2869</v>
      </c>
      <c r="AV30" s="32">
        <f t="shared" si="12"/>
        <v>0</v>
      </c>
      <c r="AW30" s="32">
        <f t="shared" si="12"/>
        <v>0</v>
      </c>
      <c r="AX30" s="32">
        <f t="shared" si="12"/>
        <v>0</v>
      </c>
      <c r="AY30" s="32">
        <f t="shared" si="11"/>
        <v>0</v>
      </c>
      <c r="AZ30" s="32">
        <f t="shared" si="11"/>
        <v>0</v>
      </c>
      <c r="BA30" s="32">
        <f t="shared" si="11"/>
        <v>0</v>
      </c>
      <c r="BB30" s="32">
        <f t="shared" si="11"/>
        <v>0</v>
      </c>
      <c r="BC30" s="32">
        <f t="shared" si="10"/>
        <v>0</v>
      </c>
      <c r="BD30" s="32">
        <f t="shared" si="10"/>
        <v>8608</v>
      </c>
      <c r="BE30" s="32">
        <f t="shared" si="10"/>
        <v>0</v>
      </c>
      <c r="BF30" s="32">
        <f t="shared" si="10"/>
        <v>0</v>
      </c>
      <c r="BG30" s="32">
        <f t="shared" si="10"/>
        <v>0</v>
      </c>
      <c r="BH30" s="32">
        <f t="shared" si="10"/>
        <v>0</v>
      </c>
      <c r="BI30" s="32">
        <f t="shared" si="10"/>
        <v>2869</v>
      </c>
      <c r="BJ30" s="32">
        <f t="shared" si="10"/>
        <v>0</v>
      </c>
      <c r="BK30" s="32">
        <f t="shared" si="10"/>
        <v>0</v>
      </c>
      <c r="BL30" s="84" t="s">
        <v>175</v>
      </c>
      <c r="BM30" s="84" t="s">
        <v>170</v>
      </c>
      <c r="BN30" s="115">
        <f t="shared" si="7"/>
        <v>65997.903839999999</v>
      </c>
      <c r="BO30" s="115">
        <f t="shared" si="8"/>
        <v>1120.6078400000001</v>
      </c>
      <c r="BP30" s="115">
        <f t="shared" si="9"/>
        <v>5897.9360000000006</v>
      </c>
      <c r="BQ30" s="89">
        <f t="shared" si="6"/>
        <v>58979.360000000001</v>
      </c>
      <c r="BT30" s="34"/>
    </row>
    <row r="31" spans="1:72" ht="33" customHeight="1">
      <c r="A31" s="35" t="s">
        <v>188</v>
      </c>
      <c r="B31" s="33" t="s">
        <v>189</v>
      </c>
      <c r="C31" s="37">
        <v>72</v>
      </c>
      <c r="D31" s="38" t="s">
        <v>190</v>
      </c>
      <c r="E31" s="39" t="s">
        <v>191</v>
      </c>
      <c r="F31" s="40" t="s">
        <v>192</v>
      </c>
      <c r="G31" s="47">
        <v>1123.44</v>
      </c>
      <c r="H31" s="42">
        <f t="shared" si="0"/>
        <v>112.34400000000001</v>
      </c>
      <c r="I31" s="42">
        <f t="shared" si="1"/>
        <v>21.345360000000003</v>
      </c>
      <c r="J31" s="42">
        <f t="shared" si="2"/>
        <v>1257.1293600000001</v>
      </c>
      <c r="L31" s="43">
        <f t="shared" si="3"/>
        <v>71</v>
      </c>
      <c r="M31" s="44">
        <v>20</v>
      </c>
      <c r="N31" s="44">
        <v>8</v>
      </c>
      <c r="O31" s="44"/>
      <c r="P31" s="44"/>
      <c r="Q31" s="44"/>
      <c r="R31" s="44"/>
      <c r="S31" s="44">
        <v>8</v>
      </c>
      <c r="T31" s="44">
        <v>8</v>
      </c>
      <c r="U31" s="44"/>
      <c r="V31" s="44"/>
      <c r="W31" s="44"/>
      <c r="X31" s="44">
        <v>5</v>
      </c>
      <c r="Y31" s="44">
        <v>4</v>
      </c>
      <c r="Z31" s="44">
        <v>4</v>
      </c>
      <c r="AA31" s="44">
        <v>4</v>
      </c>
      <c r="AB31" s="44"/>
      <c r="AC31" s="44"/>
      <c r="AD31" s="44">
        <v>5</v>
      </c>
      <c r="AE31" s="44"/>
      <c r="AF31" s="44"/>
      <c r="AG31" s="44"/>
      <c r="AH31" s="44"/>
      <c r="AI31" s="44">
        <v>5</v>
      </c>
      <c r="AJ31" s="44"/>
      <c r="AK31" s="44"/>
      <c r="AM31" s="32">
        <f t="shared" si="12"/>
        <v>25143</v>
      </c>
      <c r="AN31" s="32">
        <f t="shared" si="12"/>
        <v>10057</v>
      </c>
      <c r="AO31" s="32">
        <f t="shared" si="12"/>
        <v>0</v>
      </c>
      <c r="AP31" s="32">
        <f t="shared" si="12"/>
        <v>0</v>
      </c>
      <c r="AQ31" s="32">
        <f t="shared" si="12"/>
        <v>0</v>
      </c>
      <c r="AR31" s="32">
        <f t="shared" si="12"/>
        <v>0</v>
      </c>
      <c r="AS31" s="32">
        <f t="shared" si="12"/>
        <v>10057</v>
      </c>
      <c r="AT31" s="32">
        <f t="shared" si="12"/>
        <v>10057</v>
      </c>
      <c r="AU31" s="32">
        <f t="shared" si="12"/>
        <v>0</v>
      </c>
      <c r="AV31" s="32">
        <f t="shared" si="12"/>
        <v>0</v>
      </c>
      <c r="AW31" s="32">
        <f t="shared" si="12"/>
        <v>0</v>
      </c>
      <c r="AX31" s="32">
        <f t="shared" si="12"/>
        <v>6286</v>
      </c>
      <c r="AY31" s="32">
        <f t="shared" si="11"/>
        <v>5029</v>
      </c>
      <c r="AZ31" s="32">
        <f t="shared" si="11"/>
        <v>5029</v>
      </c>
      <c r="BA31" s="32">
        <f t="shared" si="11"/>
        <v>5029</v>
      </c>
      <c r="BB31" s="32">
        <f t="shared" si="11"/>
        <v>0</v>
      </c>
      <c r="BC31" s="32">
        <f t="shared" si="10"/>
        <v>0</v>
      </c>
      <c r="BD31" s="32">
        <f t="shared" si="10"/>
        <v>6286</v>
      </c>
      <c r="BE31" s="32">
        <f t="shared" si="10"/>
        <v>0</v>
      </c>
      <c r="BF31" s="32">
        <f t="shared" si="10"/>
        <v>0</v>
      </c>
      <c r="BG31" s="32">
        <f t="shared" si="10"/>
        <v>0</v>
      </c>
      <c r="BH31" s="32">
        <f t="shared" si="10"/>
        <v>0</v>
      </c>
      <c r="BI31" s="32">
        <f t="shared" si="10"/>
        <v>6286</v>
      </c>
      <c r="BJ31" s="32">
        <f t="shared" si="10"/>
        <v>0</v>
      </c>
      <c r="BK31" s="32">
        <f t="shared" si="10"/>
        <v>0</v>
      </c>
      <c r="BL31" s="84" t="s">
        <v>193</v>
      </c>
      <c r="BM31" s="84" t="s">
        <v>188</v>
      </c>
      <c r="BN31" s="115">
        <f t="shared" si="7"/>
        <v>89256.184560000009</v>
      </c>
      <c r="BO31" s="115">
        <f t="shared" si="8"/>
        <v>1515.5205600000002</v>
      </c>
      <c r="BP31" s="115">
        <f t="shared" si="9"/>
        <v>7976.4240000000009</v>
      </c>
      <c r="BQ31" s="89">
        <f t="shared" si="6"/>
        <v>79764.240000000005</v>
      </c>
      <c r="BT31" s="34"/>
    </row>
    <row r="32" spans="1:72" ht="33" customHeight="1">
      <c r="A32" s="35" t="s">
        <v>188</v>
      </c>
      <c r="B32" s="33" t="s">
        <v>189</v>
      </c>
      <c r="C32" s="37">
        <v>73</v>
      </c>
      <c r="D32" s="38" t="s">
        <v>194</v>
      </c>
      <c r="E32" s="39" t="s">
        <v>195</v>
      </c>
      <c r="F32" s="40" t="s">
        <v>196</v>
      </c>
      <c r="G32" s="47">
        <v>1026.56</v>
      </c>
      <c r="H32" s="42">
        <f t="shared" si="0"/>
        <v>102.65600000000001</v>
      </c>
      <c r="I32" s="42">
        <f t="shared" si="1"/>
        <v>19.504640000000002</v>
      </c>
      <c r="J32" s="42">
        <f t="shared" si="2"/>
        <v>1148.72064</v>
      </c>
      <c r="L32" s="43">
        <f t="shared" si="3"/>
        <v>23</v>
      </c>
      <c r="M32" s="44">
        <v>15</v>
      </c>
      <c r="N32" s="44"/>
      <c r="O32" s="44"/>
      <c r="P32" s="44"/>
      <c r="Q32" s="44"/>
      <c r="R32" s="44"/>
      <c r="S32" s="44"/>
      <c r="T32" s="44"/>
      <c r="U32" s="44"/>
      <c r="V32" s="44"/>
      <c r="W32" s="44"/>
      <c r="X32" s="44"/>
      <c r="Y32" s="44"/>
      <c r="Z32" s="44"/>
      <c r="AA32" s="44"/>
      <c r="AB32" s="44"/>
      <c r="AC32" s="44"/>
      <c r="AD32" s="44">
        <v>8</v>
      </c>
      <c r="AE32" s="44"/>
      <c r="AF32" s="44"/>
      <c r="AG32" s="44"/>
      <c r="AH32" s="44"/>
      <c r="AI32" s="44"/>
      <c r="AJ32" s="44"/>
      <c r="AK32" s="44"/>
      <c r="AM32" s="32">
        <f t="shared" si="12"/>
        <v>17231</v>
      </c>
      <c r="AN32" s="32">
        <f t="shared" si="12"/>
        <v>0</v>
      </c>
      <c r="AO32" s="32">
        <f t="shared" si="12"/>
        <v>0</v>
      </c>
      <c r="AP32" s="32">
        <f t="shared" si="12"/>
        <v>0</v>
      </c>
      <c r="AQ32" s="32">
        <f t="shared" si="12"/>
        <v>0</v>
      </c>
      <c r="AR32" s="32">
        <f t="shared" si="12"/>
        <v>0</v>
      </c>
      <c r="AS32" s="32">
        <f t="shared" si="12"/>
        <v>0</v>
      </c>
      <c r="AT32" s="32">
        <f t="shared" si="12"/>
        <v>0</v>
      </c>
      <c r="AU32" s="32">
        <f t="shared" si="12"/>
        <v>0</v>
      </c>
      <c r="AV32" s="32">
        <f t="shared" si="12"/>
        <v>0</v>
      </c>
      <c r="AW32" s="32">
        <f t="shared" si="12"/>
        <v>0</v>
      </c>
      <c r="AX32" s="32">
        <f t="shared" si="12"/>
        <v>0</v>
      </c>
      <c r="AY32" s="32">
        <f t="shared" si="11"/>
        <v>0</v>
      </c>
      <c r="AZ32" s="32">
        <f t="shared" si="11"/>
        <v>0</v>
      </c>
      <c r="BA32" s="32">
        <f t="shared" si="11"/>
        <v>0</v>
      </c>
      <c r="BB32" s="32">
        <f t="shared" si="11"/>
        <v>0</v>
      </c>
      <c r="BC32" s="32">
        <f t="shared" si="10"/>
        <v>0</v>
      </c>
      <c r="BD32" s="32">
        <f t="shared" si="10"/>
        <v>9190</v>
      </c>
      <c r="BE32" s="32">
        <f t="shared" si="10"/>
        <v>0</v>
      </c>
      <c r="BF32" s="32">
        <f t="shared" si="10"/>
        <v>0</v>
      </c>
      <c r="BG32" s="32">
        <f t="shared" si="10"/>
        <v>0</v>
      </c>
      <c r="BH32" s="32">
        <f t="shared" si="10"/>
        <v>0</v>
      </c>
      <c r="BI32" s="32">
        <f t="shared" si="10"/>
        <v>0</v>
      </c>
      <c r="BJ32" s="32">
        <f t="shared" si="10"/>
        <v>0</v>
      </c>
      <c r="BK32" s="32">
        <f t="shared" si="10"/>
        <v>0</v>
      </c>
      <c r="BL32" s="84" t="s">
        <v>193</v>
      </c>
      <c r="BM32" s="84" t="s">
        <v>188</v>
      </c>
      <c r="BN32" s="115">
        <f t="shared" si="7"/>
        <v>26420.574719999997</v>
      </c>
      <c r="BO32" s="115">
        <f t="shared" si="8"/>
        <v>448.60671999999994</v>
      </c>
      <c r="BP32" s="115">
        <f t="shared" si="9"/>
        <v>2361.0879999999997</v>
      </c>
      <c r="BQ32" s="89">
        <f t="shared" si="6"/>
        <v>23610.879999999997</v>
      </c>
      <c r="BT32" s="34"/>
    </row>
    <row r="33" spans="1:72" ht="33" customHeight="1">
      <c r="A33" s="35" t="s">
        <v>197</v>
      </c>
      <c r="B33" s="36" t="s">
        <v>198</v>
      </c>
      <c r="C33" s="37">
        <v>75</v>
      </c>
      <c r="D33" s="38" t="s">
        <v>199</v>
      </c>
      <c r="E33" s="39" t="s">
        <v>200</v>
      </c>
      <c r="F33" s="40" t="s">
        <v>174</v>
      </c>
      <c r="G33" s="47">
        <v>538.59</v>
      </c>
      <c r="H33" s="42">
        <f t="shared" si="0"/>
        <v>53.859000000000009</v>
      </c>
      <c r="I33" s="42">
        <f t="shared" si="1"/>
        <v>10.233210000000001</v>
      </c>
      <c r="J33" s="42">
        <f t="shared" si="2"/>
        <v>602.68221000000005</v>
      </c>
      <c r="L33" s="43">
        <f t="shared" si="3"/>
        <v>87</v>
      </c>
      <c r="M33" s="44">
        <v>20</v>
      </c>
      <c r="N33" s="44">
        <v>8</v>
      </c>
      <c r="O33" s="44"/>
      <c r="P33" s="44"/>
      <c r="Q33" s="44"/>
      <c r="R33" s="44"/>
      <c r="S33" s="44">
        <v>8</v>
      </c>
      <c r="T33" s="44">
        <v>6</v>
      </c>
      <c r="U33" s="44">
        <v>4</v>
      </c>
      <c r="V33" s="44"/>
      <c r="W33" s="44">
        <v>8</v>
      </c>
      <c r="X33" s="44"/>
      <c r="Y33" s="44">
        <v>4</v>
      </c>
      <c r="Z33" s="44"/>
      <c r="AA33" s="44"/>
      <c r="AB33" s="44"/>
      <c r="AC33" s="44">
        <v>4</v>
      </c>
      <c r="AD33" s="44">
        <v>10</v>
      </c>
      <c r="AE33" s="44"/>
      <c r="AF33" s="44">
        <v>10</v>
      </c>
      <c r="AG33" s="44"/>
      <c r="AH33" s="44"/>
      <c r="AI33" s="44">
        <v>5</v>
      </c>
      <c r="AJ33" s="44"/>
      <c r="AK33" s="44"/>
      <c r="AM33" s="32">
        <f t="shared" si="12"/>
        <v>12054</v>
      </c>
      <c r="AN33" s="32">
        <f t="shared" si="12"/>
        <v>4821</v>
      </c>
      <c r="AO33" s="32">
        <f t="shared" si="12"/>
        <v>0</v>
      </c>
      <c r="AP33" s="32">
        <f t="shared" si="12"/>
        <v>0</v>
      </c>
      <c r="AQ33" s="32">
        <f t="shared" si="12"/>
        <v>0</v>
      </c>
      <c r="AR33" s="32">
        <f t="shared" si="12"/>
        <v>0</v>
      </c>
      <c r="AS33" s="32">
        <f t="shared" si="12"/>
        <v>4821</v>
      </c>
      <c r="AT33" s="32">
        <f t="shared" si="12"/>
        <v>3616</v>
      </c>
      <c r="AU33" s="32">
        <f t="shared" si="12"/>
        <v>2411</v>
      </c>
      <c r="AV33" s="32">
        <f t="shared" si="12"/>
        <v>0</v>
      </c>
      <c r="AW33" s="32">
        <f t="shared" si="12"/>
        <v>4821</v>
      </c>
      <c r="AX33" s="32">
        <f t="shared" si="12"/>
        <v>0</v>
      </c>
      <c r="AY33" s="32">
        <f t="shared" si="11"/>
        <v>2411</v>
      </c>
      <c r="AZ33" s="32">
        <f t="shared" si="11"/>
        <v>0</v>
      </c>
      <c r="BA33" s="32">
        <f t="shared" si="11"/>
        <v>0</v>
      </c>
      <c r="BB33" s="32">
        <f t="shared" si="11"/>
        <v>0</v>
      </c>
      <c r="BC33" s="32">
        <f t="shared" si="10"/>
        <v>2411</v>
      </c>
      <c r="BD33" s="32">
        <f t="shared" si="10"/>
        <v>6027</v>
      </c>
      <c r="BE33" s="32">
        <f t="shared" si="10"/>
        <v>0</v>
      </c>
      <c r="BF33" s="32">
        <f t="shared" si="10"/>
        <v>6027</v>
      </c>
      <c r="BG33" s="32">
        <f t="shared" si="10"/>
        <v>0</v>
      </c>
      <c r="BH33" s="32">
        <f t="shared" si="10"/>
        <v>0</v>
      </c>
      <c r="BI33" s="32">
        <f t="shared" si="10"/>
        <v>3013</v>
      </c>
      <c r="BJ33" s="32">
        <f t="shared" si="10"/>
        <v>0</v>
      </c>
      <c r="BK33" s="32">
        <f t="shared" si="10"/>
        <v>0</v>
      </c>
      <c r="BL33" s="84" t="s">
        <v>201</v>
      </c>
      <c r="BM33" s="84" t="s">
        <v>197</v>
      </c>
      <c r="BN33" s="115">
        <f t="shared" si="7"/>
        <v>52433.352270000003</v>
      </c>
      <c r="BO33" s="115">
        <f t="shared" si="8"/>
        <v>890.28926999999999</v>
      </c>
      <c r="BP33" s="115">
        <f t="shared" si="9"/>
        <v>4685.7330000000002</v>
      </c>
      <c r="BQ33" s="89">
        <f t="shared" si="6"/>
        <v>46857.33</v>
      </c>
      <c r="BT33" s="34"/>
    </row>
    <row r="34" spans="1:72" ht="33" customHeight="1">
      <c r="A34" s="35" t="s">
        <v>197</v>
      </c>
      <c r="B34" s="36" t="s">
        <v>198</v>
      </c>
      <c r="C34" s="37">
        <v>76</v>
      </c>
      <c r="D34" s="38" t="s">
        <v>202</v>
      </c>
      <c r="E34" s="39" t="s">
        <v>203</v>
      </c>
      <c r="F34" s="40" t="s">
        <v>174</v>
      </c>
      <c r="G34" s="47">
        <v>225.73</v>
      </c>
      <c r="H34" s="42">
        <f t="shared" si="0"/>
        <v>22.573</v>
      </c>
      <c r="I34" s="42">
        <f t="shared" si="1"/>
        <v>4.2888700000000002</v>
      </c>
      <c r="J34" s="42">
        <f t="shared" si="2"/>
        <v>252.59187</v>
      </c>
      <c r="L34" s="43">
        <f t="shared" si="3"/>
        <v>70</v>
      </c>
      <c r="M34" s="44">
        <v>30</v>
      </c>
      <c r="N34" s="44">
        <v>2</v>
      </c>
      <c r="O34" s="44"/>
      <c r="P34" s="44"/>
      <c r="Q34" s="44"/>
      <c r="R34" s="44"/>
      <c r="S34" s="44"/>
      <c r="T34" s="44"/>
      <c r="U34" s="44">
        <v>2</v>
      </c>
      <c r="V34" s="44"/>
      <c r="W34" s="44"/>
      <c r="X34" s="44">
        <v>2</v>
      </c>
      <c r="Y34" s="44">
        <v>2</v>
      </c>
      <c r="Z34" s="44"/>
      <c r="AA34" s="44"/>
      <c r="AB34" s="44"/>
      <c r="AC34" s="44">
        <v>2</v>
      </c>
      <c r="AD34" s="44">
        <v>10</v>
      </c>
      <c r="AE34" s="44"/>
      <c r="AF34" s="44">
        <v>10</v>
      </c>
      <c r="AG34" s="44"/>
      <c r="AH34" s="44"/>
      <c r="AI34" s="44">
        <v>10</v>
      </c>
      <c r="AJ34" s="44"/>
      <c r="AK34" s="44"/>
      <c r="AM34" s="32">
        <f t="shared" si="12"/>
        <v>7578</v>
      </c>
      <c r="AN34" s="32">
        <f t="shared" si="12"/>
        <v>505</v>
      </c>
      <c r="AO34" s="32">
        <f t="shared" si="12"/>
        <v>0</v>
      </c>
      <c r="AP34" s="32">
        <f t="shared" si="12"/>
        <v>0</v>
      </c>
      <c r="AQ34" s="32">
        <f t="shared" si="12"/>
        <v>0</v>
      </c>
      <c r="AR34" s="32">
        <f t="shared" si="12"/>
        <v>0</v>
      </c>
      <c r="AS34" s="32">
        <f t="shared" si="12"/>
        <v>0</v>
      </c>
      <c r="AT34" s="32">
        <f t="shared" si="12"/>
        <v>0</v>
      </c>
      <c r="AU34" s="32">
        <f t="shared" si="12"/>
        <v>505</v>
      </c>
      <c r="AV34" s="32">
        <f t="shared" si="12"/>
        <v>0</v>
      </c>
      <c r="AW34" s="32">
        <f t="shared" si="12"/>
        <v>0</v>
      </c>
      <c r="AX34" s="32">
        <f t="shared" si="12"/>
        <v>505</v>
      </c>
      <c r="AY34" s="32">
        <f t="shared" si="11"/>
        <v>505</v>
      </c>
      <c r="AZ34" s="32">
        <f t="shared" si="11"/>
        <v>0</v>
      </c>
      <c r="BA34" s="32">
        <f t="shared" si="11"/>
        <v>0</v>
      </c>
      <c r="BB34" s="32">
        <f t="shared" si="11"/>
        <v>0</v>
      </c>
      <c r="BC34" s="32">
        <f t="shared" si="10"/>
        <v>505</v>
      </c>
      <c r="BD34" s="32">
        <f t="shared" si="10"/>
        <v>2526</v>
      </c>
      <c r="BE34" s="32">
        <f t="shared" si="10"/>
        <v>0</v>
      </c>
      <c r="BF34" s="32">
        <f t="shared" si="10"/>
        <v>2526</v>
      </c>
      <c r="BG34" s="32">
        <f t="shared" si="10"/>
        <v>0</v>
      </c>
      <c r="BH34" s="32">
        <f t="shared" si="10"/>
        <v>0</v>
      </c>
      <c r="BI34" s="32">
        <f t="shared" si="10"/>
        <v>2526</v>
      </c>
      <c r="BJ34" s="32">
        <f t="shared" si="10"/>
        <v>0</v>
      </c>
      <c r="BK34" s="32">
        <f t="shared" si="10"/>
        <v>0</v>
      </c>
      <c r="BL34" s="84" t="s">
        <v>201</v>
      </c>
      <c r="BM34" s="84" t="s">
        <v>197</v>
      </c>
      <c r="BN34" s="115">
        <f t="shared" si="7"/>
        <v>17681.430899999999</v>
      </c>
      <c r="BO34" s="115">
        <f t="shared" si="8"/>
        <v>300.22089999999997</v>
      </c>
      <c r="BP34" s="115">
        <f t="shared" si="9"/>
        <v>1580.11</v>
      </c>
      <c r="BQ34" s="89">
        <f t="shared" si="6"/>
        <v>15801.099999999999</v>
      </c>
      <c r="BT34" s="34"/>
    </row>
    <row r="35" spans="1:72" ht="33" customHeight="1">
      <c r="A35" s="35" t="s">
        <v>197</v>
      </c>
      <c r="B35" s="36" t="s">
        <v>198</v>
      </c>
      <c r="C35" s="37">
        <v>77</v>
      </c>
      <c r="D35" s="38" t="s">
        <v>204</v>
      </c>
      <c r="E35" s="39" t="s">
        <v>205</v>
      </c>
      <c r="F35" s="40" t="s">
        <v>174</v>
      </c>
      <c r="G35" s="47">
        <v>225.73</v>
      </c>
      <c r="H35" s="42">
        <f t="shared" si="0"/>
        <v>22.573</v>
      </c>
      <c r="I35" s="42">
        <f t="shared" si="1"/>
        <v>4.2888700000000002</v>
      </c>
      <c r="J35" s="42">
        <f t="shared" si="2"/>
        <v>252.59187</v>
      </c>
      <c r="L35" s="43">
        <f t="shared" ref="L35:L66" si="13">SUM(M35:AK35)</f>
        <v>55</v>
      </c>
      <c r="M35" s="44">
        <v>30</v>
      </c>
      <c r="N35" s="44"/>
      <c r="O35" s="44"/>
      <c r="P35" s="44"/>
      <c r="Q35" s="44">
        <v>2</v>
      </c>
      <c r="R35" s="44"/>
      <c r="S35" s="44"/>
      <c r="T35" s="44"/>
      <c r="U35" s="44">
        <v>4</v>
      </c>
      <c r="V35" s="44"/>
      <c r="W35" s="44"/>
      <c r="X35" s="44"/>
      <c r="Y35" s="44">
        <v>4</v>
      </c>
      <c r="Z35" s="44"/>
      <c r="AA35" s="44"/>
      <c r="AB35" s="44"/>
      <c r="AC35" s="44"/>
      <c r="AD35" s="44">
        <v>5</v>
      </c>
      <c r="AE35" s="44"/>
      <c r="AF35" s="44"/>
      <c r="AG35" s="44"/>
      <c r="AH35" s="44"/>
      <c r="AI35" s="44">
        <v>10</v>
      </c>
      <c r="AJ35" s="44"/>
      <c r="AK35" s="44"/>
      <c r="AM35" s="32">
        <f t="shared" si="12"/>
        <v>7578</v>
      </c>
      <c r="AN35" s="32">
        <f t="shared" si="12"/>
        <v>0</v>
      </c>
      <c r="AO35" s="32">
        <f t="shared" si="12"/>
        <v>0</v>
      </c>
      <c r="AP35" s="32">
        <f t="shared" si="12"/>
        <v>0</v>
      </c>
      <c r="AQ35" s="32">
        <f t="shared" si="12"/>
        <v>505</v>
      </c>
      <c r="AR35" s="32">
        <f t="shared" si="12"/>
        <v>0</v>
      </c>
      <c r="AS35" s="32">
        <f t="shared" si="12"/>
        <v>0</v>
      </c>
      <c r="AT35" s="32">
        <f t="shared" si="12"/>
        <v>0</v>
      </c>
      <c r="AU35" s="32">
        <f t="shared" si="12"/>
        <v>1010</v>
      </c>
      <c r="AV35" s="32">
        <f t="shared" si="12"/>
        <v>0</v>
      </c>
      <c r="AW35" s="32">
        <f t="shared" si="12"/>
        <v>0</v>
      </c>
      <c r="AX35" s="32">
        <f t="shared" si="12"/>
        <v>0</v>
      </c>
      <c r="AY35" s="32">
        <f t="shared" si="11"/>
        <v>1010</v>
      </c>
      <c r="AZ35" s="32">
        <f t="shared" si="11"/>
        <v>0</v>
      </c>
      <c r="BA35" s="32">
        <f t="shared" si="11"/>
        <v>0</v>
      </c>
      <c r="BB35" s="32">
        <f t="shared" si="11"/>
        <v>0</v>
      </c>
      <c r="BC35" s="32">
        <f t="shared" si="10"/>
        <v>0</v>
      </c>
      <c r="BD35" s="32">
        <f t="shared" si="10"/>
        <v>1263</v>
      </c>
      <c r="BE35" s="32">
        <f t="shared" si="10"/>
        <v>0</v>
      </c>
      <c r="BF35" s="32">
        <f t="shared" si="10"/>
        <v>0</v>
      </c>
      <c r="BG35" s="32">
        <f t="shared" si="10"/>
        <v>0</v>
      </c>
      <c r="BH35" s="32">
        <f t="shared" si="10"/>
        <v>0</v>
      </c>
      <c r="BI35" s="32">
        <f t="shared" si="10"/>
        <v>2526</v>
      </c>
      <c r="BJ35" s="32">
        <f t="shared" si="10"/>
        <v>0</v>
      </c>
      <c r="BK35" s="32">
        <f t="shared" si="10"/>
        <v>0</v>
      </c>
      <c r="BL35" s="84" t="s">
        <v>201</v>
      </c>
      <c r="BM35" s="84" t="s">
        <v>197</v>
      </c>
      <c r="BN35" s="115">
        <f t="shared" si="7"/>
        <v>13892.552849999998</v>
      </c>
      <c r="BO35" s="115">
        <f t="shared" si="8"/>
        <v>235.88785000000001</v>
      </c>
      <c r="BP35" s="115">
        <f t="shared" si="9"/>
        <v>1241.5150000000001</v>
      </c>
      <c r="BQ35" s="89">
        <f t="shared" si="6"/>
        <v>12415.15</v>
      </c>
      <c r="BT35" s="34"/>
    </row>
    <row r="36" spans="1:72" ht="33" customHeight="1">
      <c r="A36" s="35" t="s">
        <v>197</v>
      </c>
      <c r="B36" s="36" t="s">
        <v>198</v>
      </c>
      <c r="C36" s="37">
        <v>78</v>
      </c>
      <c r="D36" s="48" t="s">
        <v>206</v>
      </c>
      <c r="E36" s="39" t="s">
        <v>207</v>
      </c>
      <c r="F36" s="40" t="s">
        <v>192</v>
      </c>
      <c r="G36" s="47">
        <v>189.21</v>
      </c>
      <c r="H36" s="42">
        <f t="shared" si="0"/>
        <v>18.921000000000003</v>
      </c>
      <c r="I36" s="42">
        <f t="shared" si="1"/>
        <v>3.5949900000000006</v>
      </c>
      <c r="J36" s="42">
        <f t="shared" si="2"/>
        <v>211.72599</v>
      </c>
      <c r="L36" s="43">
        <f t="shared" si="13"/>
        <v>46</v>
      </c>
      <c r="M36" s="44">
        <v>20</v>
      </c>
      <c r="N36" s="44">
        <v>8</v>
      </c>
      <c r="O36" s="44"/>
      <c r="P36" s="44"/>
      <c r="Q36" s="44"/>
      <c r="R36" s="44"/>
      <c r="S36" s="44"/>
      <c r="T36" s="44"/>
      <c r="U36" s="44">
        <v>4</v>
      </c>
      <c r="V36" s="44"/>
      <c r="W36" s="44"/>
      <c r="X36" s="44">
        <v>8</v>
      </c>
      <c r="Y36" s="44">
        <v>2</v>
      </c>
      <c r="Z36" s="44"/>
      <c r="AA36" s="44"/>
      <c r="AB36" s="44">
        <v>4</v>
      </c>
      <c r="AC36" s="44"/>
      <c r="AD36" s="44"/>
      <c r="AE36" s="44"/>
      <c r="AF36" s="44"/>
      <c r="AG36" s="44"/>
      <c r="AH36" s="44"/>
      <c r="AI36" s="44"/>
      <c r="AJ36" s="44"/>
      <c r="AK36" s="44"/>
      <c r="AM36" s="32">
        <f t="shared" si="12"/>
        <v>4235</v>
      </c>
      <c r="AN36" s="32">
        <f t="shared" si="12"/>
        <v>1694</v>
      </c>
      <c r="AO36" s="32">
        <f t="shared" si="12"/>
        <v>0</v>
      </c>
      <c r="AP36" s="32">
        <f t="shared" si="12"/>
        <v>0</v>
      </c>
      <c r="AQ36" s="32">
        <f t="shared" si="12"/>
        <v>0</v>
      </c>
      <c r="AR36" s="32">
        <f t="shared" si="12"/>
        <v>0</v>
      </c>
      <c r="AS36" s="32">
        <f t="shared" si="12"/>
        <v>0</v>
      </c>
      <c r="AT36" s="32">
        <f t="shared" si="12"/>
        <v>0</v>
      </c>
      <c r="AU36" s="32">
        <f t="shared" si="12"/>
        <v>847</v>
      </c>
      <c r="AV36" s="32">
        <f t="shared" si="12"/>
        <v>0</v>
      </c>
      <c r="AW36" s="32">
        <f t="shared" si="12"/>
        <v>0</v>
      </c>
      <c r="AX36" s="32">
        <f t="shared" si="12"/>
        <v>1694</v>
      </c>
      <c r="AY36" s="32">
        <f t="shared" si="11"/>
        <v>423</v>
      </c>
      <c r="AZ36" s="32">
        <f t="shared" si="11"/>
        <v>0</v>
      </c>
      <c r="BA36" s="32">
        <f t="shared" si="11"/>
        <v>0</v>
      </c>
      <c r="BB36" s="32">
        <f t="shared" si="11"/>
        <v>847</v>
      </c>
      <c r="BC36" s="32">
        <f t="shared" si="10"/>
        <v>0</v>
      </c>
      <c r="BD36" s="32">
        <f t="shared" si="10"/>
        <v>0</v>
      </c>
      <c r="BE36" s="32">
        <f t="shared" si="10"/>
        <v>0</v>
      </c>
      <c r="BF36" s="32">
        <f t="shared" si="10"/>
        <v>0</v>
      </c>
      <c r="BG36" s="32">
        <f t="shared" si="10"/>
        <v>0</v>
      </c>
      <c r="BH36" s="32">
        <f t="shared" si="10"/>
        <v>0</v>
      </c>
      <c r="BI36" s="32">
        <f t="shared" si="10"/>
        <v>0</v>
      </c>
      <c r="BJ36" s="32">
        <f t="shared" si="10"/>
        <v>0</v>
      </c>
      <c r="BK36" s="32">
        <f t="shared" si="10"/>
        <v>0</v>
      </c>
      <c r="BL36" s="84" t="s">
        <v>201</v>
      </c>
      <c r="BM36" s="84" t="s">
        <v>197</v>
      </c>
      <c r="BN36" s="115">
        <f t="shared" si="7"/>
        <v>9739.3955399999995</v>
      </c>
      <c r="BO36" s="115">
        <f t="shared" si="8"/>
        <v>165.36954</v>
      </c>
      <c r="BP36" s="115">
        <f t="shared" si="9"/>
        <v>870.36599999999999</v>
      </c>
      <c r="BQ36" s="89">
        <f t="shared" si="6"/>
        <v>8703.66</v>
      </c>
      <c r="BT36" s="34"/>
    </row>
    <row r="37" spans="1:72" ht="33" customHeight="1">
      <c r="A37" s="35" t="s">
        <v>197</v>
      </c>
      <c r="B37" s="36" t="s">
        <v>198</v>
      </c>
      <c r="C37" s="37">
        <v>79</v>
      </c>
      <c r="D37" s="48" t="s">
        <v>208</v>
      </c>
      <c r="E37" s="39" t="s">
        <v>209</v>
      </c>
      <c r="F37" s="40" t="s">
        <v>174</v>
      </c>
      <c r="G37" s="47">
        <v>173.44</v>
      </c>
      <c r="H37" s="42">
        <f t="shared" si="0"/>
        <v>17.344000000000001</v>
      </c>
      <c r="I37" s="42">
        <f t="shared" si="1"/>
        <v>3.2953600000000001</v>
      </c>
      <c r="J37" s="42">
        <f t="shared" si="2"/>
        <v>194.07935999999998</v>
      </c>
      <c r="L37" s="43">
        <f t="shared" si="13"/>
        <v>30</v>
      </c>
      <c r="M37" s="44">
        <v>20</v>
      </c>
      <c r="N37" s="44">
        <v>2</v>
      </c>
      <c r="O37" s="44"/>
      <c r="P37" s="44"/>
      <c r="Q37" s="44">
        <v>2</v>
      </c>
      <c r="R37" s="44"/>
      <c r="S37" s="44"/>
      <c r="T37" s="44"/>
      <c r="U37" s="44">
        <v>2</v>
      </c>
      <c r="V37" s="44"/>
      <c r="W37" s="44"/>
      <c r="X37" s="44"/>
      <c r="Y37" s="44">
        <v>2</v>
      </c>
      <c r="Z37" s="44"/>
      <c r="AA37" s="44"/>
      <c r="AB37" s="44">
        <v>2</v>
      </c>
      <c r="AC37" s="44"/>
      <c r="AD37" s="44"/>
      <c r="AE37" s="44"/>
      <c r="AF37" s="44"/>
      <c r="AG37" s="44"/>
      <c r="AH37" s="44"/>
      <c r="AI37" s="44"/>
      <c r="AJ37" s="44"/>
      <c r="AK37" s="44"/>
      <c r="AM37" s="32">
        <f t="shared" si="12"/>
        <v>3882</v>
      </c>
      <c r="AN37" s="32">
        <f t="shared" si="12"/>
        <v>388</v>
      </c>
      <c r="AO37" s="32">
        <f t="shared" si="12"/>
        <v>0</v>
      </c>
      <c r="AP37" s="32">
        <f t="shared" si="12"/>
        <v>0</v>
      </c>
      <c r="AQ37" s="32">
        <f t="shared" si="12"/>
        <v>388</v>
      </c>
      <c r="AR37" s="32">
        <f t="shared" si="12"/>
        <v>0</v>
      </c>
      <c r="AS37" s="32">
        <f t="shared" si="12"/>
        <v>0</v>
      </c>
      <c r="AT37" s="32">
        <f t="shared" si="12"/>
        <v>0</v>
      </c>
      <c r="AU37" s="32">
        <f t="shared" si="12"/>
        <v>388</v>
      </c>
      <c r="AV37" s="32">
        <f t="shared" si="12"/>
        <v>0</v>
      </c>
      <c r="AW37" s="32">
        <f t="shared" si="12"/>
        <v>0</v>
      </c>
      <c r="AX37" s="32">
        <f t="shared" si="12"/>
        <v>0</v>
      </c>
      <c r="AY37" s="32">
        <f t="shared" si="11"/>
        <v>388</v>
      </c>
      <c r="AZ37" s="32">
        <f t="shared" si="11"/>
        <v>0</v>
      </c>
      <c r="BA37" s="32">
        <f t="shared" si="11"/>
        <v>0</v>
      </c>
      <c r="BB37" s="32">
        <f t="shared" si="11"/>
        <v>388</v>
      </c>
      <c r="BC37" s="32">
        <f t="shared" si="10"/>
        <v>0</v>
      </c>
      <c r="BD37" s="32">
        <f t="shared" si="10"/>
        <v>0</v>
      </c>
      <c r="BE37" s="32">
        <f t="shared" si="10"/>
        <v>0</v>
      </c>
      <c r="BF37" s="32">
        <f t="shared" si="10"/>
        <v>0</v>
      </c>
      <c r="BG37" s="32">
        <f t="shared" si="10"/>
        <v>0</v>
      </c>
      <c r="BH37" s="32">
        <f t="shared" si="10"/>
        <v>0</v>
      </c>
      <c r="BI37" s="32">
        <f t="shared" si="10"/>
        <v>0</v>
      </c>
      <c r="BJ37" s="32">
        <f t="shared" si="10"/>
        <v>0</v>
      </c>
      <c r="BK37" s="32">
        <f t="shared" si="10"/>
        <v>0</v>
      </c>
      <c r="BL37" s="84" t="s">
        <v>201</v>
      </c>
      <c r="BM37" s="84" t="s">
        <v>197</v>
      </c>
      <c r="BN37" s="115">
        <f t="shared" si="7"/>
        <v>5822.3807999999999</v>
      </c>
      <c r="BO37" s="115">
        <f t="shared" si="8"/>
        <v>98.860800000000012</v>
      </c>
      <c r="BP37" s="115">
        <f t="shared" si="9"/>
        <v>520.32000000000005</v>
      </c>
      <c r="BQ37" s="89">
        <f t="shared" si="6"/>
        <v>5203.2</v>
      </c>
      <c r="BT37" s="34"/>
    </row>
    <row r="38" spans="1:72" ht="33" customHeight="1">
      <c r="A38" s="35" t="s">
        <v>210</v>
      </c>
      <c r="B38" s="33" t="s">
        <v>211</v>
      </c>
      <c r="C38" s="37">
        <v>82</v>
      </c>
      <c r="D38" s="38" t="s">
        <v>212</v>
      </c>
      <c r="E38" s="39" t="s">
        <v>213</v>
      </c>
      <c r="F38" s="40" t="s">
        <v>174</v>
      </c>
      <c r="G38" s="47">
        <v>1696.06</v>
      </c>
      <c r="H38" s="42">
        <f t="shared" si="0"/>
        <v>169.60599999999999</v>
      </c>
      <c r="I38" s="42">
        <f t="shared" si="1"/>
        <v>32.225139999999996</v>
      </c>
      <c r="J38" s="42">
        <f t="shared" si="2"/>
        <v>1897.89114</v>
      </c>
      <c r="L38" s="43">
        <f t="shared" si="13"/>
        <v>39</v>
      </c>
      <c r="M38" s="44">
        <v>20</v>
      </c>
      <c r="N38" s="44"/>
      <c r="O38" s="44"/>
      <c r="P38" s="44"/>
      <c r="Q38" s="44"/>
      <c r="R38" s="44"/>
      <c r="S38" s="44">
        <v>8</v>
      </c>
      <c r="T38" s="44"/>
      <c r="U38" s="44">
        <v>1</v>
      </c>
      <c r="V38" s="44">
        <v>8</v>
      </c>
      <c r="W38" s="44"/>
      <c r="X38" s="44"/>
      <c r="Y38" s="44"/>
      <c r="Z38" s="44"/>
      <c r="AA38" s="44"/>
      <c r="AB38" s="44"/>
      <c r="AC38" s="44"/>
      <c r="AD38" s="44">
        <v>2</v>
      </c>
      <c r="AE38" s="44"/>
      <c r="AF38" s="44"/>
      <c r="AG38" s="44"/>
      <c r="AH38" s="44"/>
      <c r="AI38" s="44"/>
      <c r="AJ38" s="44"/>
      <c r="AK38" s="44"/>
      <c r="AM38" s="32">
        <f t="shared" si="12"/>
        <v>37958</v>
      </c>
      <c r="AN38" s="32">
        <f t="shared" si="12"/>
        <v>0</v>
      </c>
      <c r="AO38" s="32">
        <f t="shared" si="12"/>
        <v>0</v>
      </c>
      <c r="AP38" s="32">
        <f t="shared" si="12"/>
        <v>0</v>
      </c>
      <c r="AQ38" s="32">
        <f t="shared" si="12"/>
        <v>0</v>
      </c>
      <c r="AR38" s="32">
        <f t="shared" si="12"/>
        <v>0</v>
      </c>
      <c r="AS38" s="32">
        <f t="shared" si="12"/>
        <v>15183</v>
      </c>
      <c r="AT38" s="32">
        <f t="shared" si="12"/>
        <v>0</v>
      </c>
      <c r="AU38" s="32">
        <f t="shared" si="12"/>
        <v>1898</v>
      </c>
      <c r="AV38" s="32">
        <f t="shared" si="12"/>
        <v>15183</v>
      </c>
      <c r="AW38" s="32">
        <f t="shared" si="12"/>
        <v>0</v>
      </c>
      <c r="AX38" s="32">
        <f t="shared" si="12"/>
        <v>0</v>
      </c>
      <c r="AY38" s="32">
        <f t="shared" si="11"/>
        <v>0</v>
      </c>
      <c r="AZ38" s="32">
        <f t="shared" si="11"/>
        <v>0</v>
      </c>
      <c r="BA38" s="32">
        <f t="shared" si="11"/>
        <v>0</v>
      </c>
      <c r="BB38" s="32">
        <f t="shared" si="11"/>
        <v>0</v>
      </c>
      <c r="BC38" s="32">
        <f t="shared" si="10"/>
        <v>0</v>
      </c>
      <c r="BD38" s="32">
        <f t="shared" si="10"/>
        <v>3796</v>
      </c>
      <c r="BE38" s="32">
        <f t="shared" si="10"/>
        <v>0</v>
      </c>
      <c r="BF38" s="32">
        <f t="shared" si="10"/>
        <v>0</v>
      </c>
      <c r="BG38" s="32">
        <f t="shared" si="10"/>
        <v>0</v>
      </c>
      <c r="BH38" s="32">
        <f t="shared" si="10"/>
        <v>0</v>
      </c>
      <c r="BI38" s="32">
        <f t="shared" si="10"/>
        <v>0</v>
      </c>
      <c r="BJ38" s="32">
        <f t="shared" si="10"/>
        <v>0</v>
      </c>
      <c r="BK38" s="32">
        <f t="shared" si="10"/>
        <v>0</v>
      </c>
      <c r="BL38" s="84" t="s">
        <v>214</v>
      </c>
      <c r="BM38" s="84" t="s">
        <v>210</v>
      </c>
      <c r="BN38" s="115">
        <f t="shared" si="7"/>
        <v>74017.754459999996</v>
      </c>
      <c r="BO38" s="115">
        <f t="shared" si="8"/>
        <v>1256.7804599999999</v>
      </c>
      <c r="BP38" s="115">
        <f t="shared" si="9"/>
        <v>6614.634</v>
      </c>
      <c r="BQ38" s="89">
        <f t="shared" si="6"/>
        <v>66146.34</v>
      </c>
      <c r="BT38" s="34"/>
    </row>
    <row r="39" spans="1:72" ht="33" customHeight="1">
      <c r="A39" s="35" t="s">
        <v>210</v>
      </c>
      <c r="B39" s="33" t="s">
        <v>211</v>
      </c>
      <c r="C39" s="37">
        <v>83</v>
      </c>
      <c r="D39" s="38" t="s">
        <v>215</v>
      </c>
      <c r="E39" s="39" t="s">
        <v>216</v>
      </c>
      <c r="F39" s="40" t="s">
        <v>174</v>
      </c>
      <c r="G39" s="47">
        <v>1809.13</v>
      </c>
      <c r="H39" s="42">
        <f t="shared" si="0"/>
        <v>180.91300000000001</v>
      </c>
      <c r="I39" s="42">
        <f t="shared" si="1"/>
        <v>34.373470000000005</v>
      </c>
      <c r="J39" s="42">
        <f t="shared" si="2"/>
        <v>2024.4164700000001</v>
      </c>
      <c r="L39" s="43">
        <f t="shared" si="13"/>
        <v>0</v>
      </c>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M39" s="32">
        <f t="shared" si="12"/>
        <v>0</v>
      </c>
      <c r="AN39" s="32">
        <f t="shared" si="12"/>
        <v>0</v>
      </c>
      <c r="AO39" s="32">
        <f t="shared" si="12"/>
        <v>0</v>
      </c>
      <c r="AP39" s="32">
        <f t="shared" si="12"/>
        <v>0</v>
      </c>
      <c r="AQ39" s="32">
        <f t="shared" si="12"/>
        <v>0</v>
      </c>
      <c r="AR39" s="32">
        <f t="shared" si="12"/>
        <v>0</v>
      </c>
      <c r="AS39" s="32">
        <f t="shared" si="12"/>
        <v>0</v>
      </c>
      <c r="AT39" s="32">
        <f t="shared" si="12"/>
        <v>0</v>
      </c>
      <c r="AU39" s="32">
        <f t="shared" si="12"/>
        <v>0</v>
      </c>
      <c r="AV39" s="32">
        <f t="shared" si="12"/>
        <v>0</v>
      </c>
      <c r="AW39" s="32">
        <f t="shared" si="12"/>
        <v>0</v>
      </c>
      <c r="AX39" s="32">
        <f t="shared" si="12"/>
        <v>0</v>
      </c>
      <c r="AY39" s="32">
        <f t="shared" si="11"/>
        <v>0</v>
      </c>
      <c r="AZ39" s="32">
        <f t="shared" si="11"/>
        <v>0</v>
      </c>
      <c r="BA39" s="32">
        <f t="shared" si="11"/>
        <v>0</v>
      </c>
      <c r="BB39" s="32">
        <f t="shared" si="11"/>
        <v>0</v>
      </c>
      <c r="BC39" s="32">
        <f t="shared" si="10"/>
        <v>0</v>
      </c>
      <c r="BD39" s="32">
        <f t="shared" si="10"/>
        <v>0</v>
      </c>
      <c r="BE39" s="32">
        <f t="shared" si="10"/>
        <v>0</v>
      </c>
      <c r="BF39" s="32">
        <f t="shared" si="10"/>
        <v>0</v>
      </c>
      <c r="BG39" s="32">
        <f t="shared" si="10"/>
        <v>0</v>
      </c>
      <c r="BH39" s="32">
        <f t="shared" si="10"/>
        <v>0</v>
      </c>
      <c r="BI39" s="32">
        <f t="shared" si="10"/>
        <v>0</v>
      </c>
      <c r="BJ39" s="32">
        <f t="shared" si="10"/>
        <v>0</v>
      </c>
      <c r="BK39" s="32">
        <f t="shared" si="10"/>
        <v>0</v>
      </c>
      <c r="BL39" s="84" t="s">
        <v>214</v>
      </c>
      <c r="BM39" s="84" t="s">
        <v>210</v>
      </c>
      <c r="BN39" s="115">
        <f t="shared" si="7"/>
        <v>0</v>
      </c>
      <c r="BO39" s="115">
        <f t="shared" si="8"/>
        <v>0</v>
      </c>
      <c r="BP39" s="115">
        <f t="shared" si="9"/>
        <v>0</v>
      </c>
      <c r="BQ39" s="89">
        <f t="shared" si="6"/>
        <v>0</v>
      </c>
      <c r="BT39" s="34"/>
    </row>
    <row r="40" spans="1:72" ht="33" customHeight="1">
      <c r="A40" s="35" t="s">
        <v>210</v>
      </c>
      <c r="B40" s="33" t="s">
        <v>211</v>
      </c>
      <c r="C40" s="37">
        <v>84</v>
      </c>
      <c r="D40" s="38" t="s">
        <v>217</v>
      </c>
      <c r="E40" s="39" t="s">
        <v>218</v>
      </c>
      <c r="F40" s="40" t="s">
        <v>174</v>
      </c>
      <c r="G40" s="47">
        <v>2171.7800000000002</v>
      </c>
      <c r="H40" s="42">
        <f t="shared" si="0"/>
        <v>217.17800000000003</v>
      </c>
      <c r="I40" s="42">
        <f t="shared" si="1"/>
        <v>41.263820000000003</v>
      </c>
      <c r="J40" s="42">
        <f t="shared" si="2"/>
        <v>2430.2218200000002</v>
      </c>
      <c r="L40" s="43">
        <f t="shared" si="13"/>
        <v>0</v>
      </c>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M40" s="32">
        <f t="shared" si="12"/>
        <v>0</v>
      </c>
      <c r="AN40" s="32">
        <f t="shared" si="12"/>
        <v>0</v>
      </c>
      <c r="AO40" s="32">
        <f t="shared" si="12"/>
        <v>0</v>
      </c>
      <c r="AP40" s="32">
        <f t="shared" si="12"/>
        <v>0</v>
      </c>
      <c r="AQ40" s="32">
        <f t="shared" si="12"/>
        <v>0</v>
      </c>
      <c r="AR40" s="32">
        <f t="shared" si="12"/>
        <v>0</v>
      </c>
      <c r="AS40" s="32">
        <f t="shared" si="12"/>
        <v>0</v>
      </c>
      <c r="AT40" s="32">
        <f t="shared" si="12"/>
        <v>0</v>
      </c>
      <c r="AU40" s="32">
        <f t="shared" si="12"/>
        <v>0</v>
      </c>
      <c r="AV40" s="32">
        <f t="shared" si="12"/>
        <v>0</v>
      </c>
      <c r="AW40" s="32">
        <f t="shared" si="12"/>
        <v>0</v>
      </c>
      <c r="AX40" s="32">
        <f t="shared" si="12"/>
        <v>0</v>
      </c>
      <c r="AY40" s="32">
        <f t="shared" si="11"/>
        <v>0</v>
      </c>
      <c r="AZ40" s="32">
        <f t="shared" si="11"/>
        <v>0</v>
      </c>
      <c r="BA40" s="32">
        <f t="shared" si="11"/>
        <v>0</v>
      </c>
      <c r="BB40" s="32">
        <f t="shared" si="11"/>
        <v>0</v>
      </c>
      <c r="BC40" s="32">
        <f t="shared" si="10"/>
        <v>0</v>
      </c>
      <c r="BD40" s="32">
        <f t="shared" si="10"/>
        <v>0</v>
      </c>
      <c r="BE40" s="32">
        <f t="shared" si="10"/>
        <v>0</v>
      </c>
      <c r="BF40" s="32">
        <f t="shared" si="10"/>
        <v>0</v>
      </c>
      <c r="BG40" s="32">
        <f t="shared" si="10"/>
        <v>0</v>
      </c>
      <c r="BH40" s="32">
        <f t="shared" si="10"/>
        <v>0</v>
      </c>
      <c r="BI40" s="32">
        <f t="shared" si="10"/>
        <v>0</v>
      </c>
      <c r="BJ40" s="32">
        <f t="shared" si="10"/>
        <v>0</v>
      </c>
      <c r="BK40" s="32">
        <f t="shared" si="10"/>
        <v>0</v>
      </c>
      <c r="BL40" s="84" t="s">
        <v>214</v>
      </c>
      <c r="BM40" s="84" t="s">
        <v>210</v>
      </c>
      <c r="BN40" s="115">
        <f t="shared" si="7"/>
        <v>0</v>
      </c>
      <c r="BO40" s="115">
        <f t="shared" si="8"/>
        <v>0</v>
      </c>
      <c r="BP40" s="115">
        <f t="shared" si="9"/>
        <v>0</v>
      </c>
      <c r="BQ40" s="89">
        <f t="shared" si="6"/>
        <v>0</v>
      </c>
      <c r="BT40" s="34"/>
    </row>
    <row r="41" spans="1:72" ht="33" customHeight="1">
      <c r="A41" s="35" t="s">
        <v>210</v>
      </c>
      <c r="B41" s="33" t="s">
        <v>211</v>
      </c>
      <c r="C41" s="37">
        <v>85</v>
      </c>
      <c r="D41" s="38" t="s">
        <v>219</v>
      </c>
      <c r="E41" s="39" t="s">
        <v>220</v>
      </c>
      <c r="F41" s="40" t="s">
        <v>174</v>
      </c>
      <c r="G41" s="47">
        <v>2171.7800000000002</v>
      </c>
      <c r="H41" s="42">
        <f t="shared" si="0"/>
        <v>217.17800000000003</v>
      </c>
      <c r="I41" s="42">
        <f t="shared" si="1"/>
        <v>41.263820000000003</v>
      </c>
      <c r="J41" s="42">
        <f t="shared" si="2"/>
        <v>2430.2218200000002</v>
      </c>
      <c r="L41" s="43">
        <f t="shared" si="13"/>
        <v>0</v>
      </c>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M41" s="32">
        <f t="shared" si="12"/>
        <v>0</v>
      </c>
      <c r="AN41" s="32">
        <f t="shared" si="12"/>
        <v>0</v>
      </c>
      <c r="AO41" s="32">
        <f t="shared" si="12"/>
        <v>0</v>
      </c>
      <c r="AP41" s="32">
        <f t="shared" si="12"/>
        <v>0</v>
      </c>
      <c r="AQ41" s="32">
        <f t="shared" si="12"/>
        <v>0</v>
      </c>
      <c r="AR41" s="32">
        <f t="shared" si="12"/>
        <v>0</v>
      </c>
      <c r="AS41" s="32">
        <f t="shared" si="12"/>
        <v>0</v>
      </c>
      <c r="AT41" s="32">
        <f t="shared" si="12"/>
        <v>0</v>
      </c>
      <c r="AU41" s="32">
        <f t="shared" si="12"/>
        <v>0</v>
      </c>
      <c r="AV41" s="32">
        <f t="shared" si="12"/>
        <v>0</v>
      </c>
      <c r="AW41" s="32">
        <f t="shared" si="12"/>
        <v>0</v>
      </c>
      <c r="AX41" s="32">
        <f t="shared" si="12"/>
        <v>0</v>
      </c>
      <c r="AY41" s="32">
        <f t="shared" si="11"/>
        <v>0</v>
      </c>
      <c r="AZ41" s="32">
        <f t="shared" si="11"/>
        <v>0</v>
      </c>
      <c r="BA41" s="32">
        <f t="shared" si="11"/>
        <v>0</v>
      </c>
      <c r="BB41" s="32">
        <f t="shared" si="11"/>
        <v>0</v>
      </c>
      <c r="BC41" s="32">
        <f t="shared" si="10"/>
        <v>0</v>
      </c>
      <c r="BD41" s="32">
        <f t="shared" si="10"/>
        <v>0</v>
      </c>
      <c r="BE41" s="32">
        <f t="shared" si="10"/>
        <v>0</v>
      </c>
      <c r="BF41" s="32">
        <f t="shared" si="10"/>
        <v>0</v>
      </c>
      <c r="BG41" s="32">
        <f t="shared" si="10"/>
        <v>0</v>
      </c>
      <c r="BH41" s="32">
        <f t="shared" si="10"/>
        <v>0</v>
      </c>
      <c r="BI41" s="32">
        <f t="shared" si="10"/>
        <v>0</v>
      </c>
      <c r="BJ41" s="32">
        <f t="shared" si="10"/>
        <v>0</v>
      </c>
      <c r="BK41" s="32">
        <f t="shared" si="10"/>
        <v>0</v>
      </c>
      <c r="BL41" s="84" t="s">
        <v>214</v>
      </c>
      <c r="BM41" s="84" t="s">
        <v>210</v>
      </c>
      <c r="BN41" s="115">
        <f t="shared" si="7"/>
        <v>0</v>
      </c>
      <c r="BO41" s="115">
        <f t="shared" si="8"/>
        <v>0</v>
      </c>
      <c r="BP41" s="115">
        <f t="shared" si="9"/>
        <v>0</v>
      </c>
      <c r="BQ41" s="89">
        <f t="shared" si="6"/>
        <v>0</v>
      </c>
      <c r="BT41" s="34"/>
    </row>
    <row r="42" spans="1:72" ht="33" customHeight="1">
      <c r="A42" s="35" t="s">
        <v>221</v>
      </c>
      <c r="B42" s="35" t="s">
        <v>222</v>
      </c>
      <c r="C42" s="37">
        <v>87</v>
      </c>
      <c r="D42" s="38" t="s">
        <v>223</v>
      </c>
      <c r="E42" s="39" t="s">
        <v>224</v>
      </c>
      <c r="F42" s="40" t="s">
        <v>174</v>
      </c>
      <c r="G42" s="47">
        <v>2596.21</v>
      </c>
      <c r="H42" s="42">
        <f t="shared" si="0"/>
        <v>259.62100000000004</v>
      </c>
      <c r="I42" s="42">
        <f t="shared" si="1"/>
        <v>49.327990000000007</v>
      </c>
      <c r="J42" s="42">
        <f t="shared" si="2"/>
        <v>2905.1589900000004</v>
      </c>
      <c r="L42" s="43">
        <f t="shared" si="13"/>
        <v>0</v>
      </c>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M42" s="32">
        <f t="shared" si="12"/>
        <v>0</v>
      </c>
      <c r="AN42" s="32">
        <f t="shared" si="12"/>
        <v>0</v>
      </c>
      <c r="AO42" s="32">
        <f t="shared" si="12"/>
        <v>0</v>
      </c>
      <c r="AP42" s="32">
        <f t="shared" si="12"/>
        <v>0</v>
      </c>
      <c r="AQ42" s="32">
        <f t="shared" si="12"/>
        <v>0</v>
      </c>
      <c r="AR42" s="32">
        <f t="shared" si="12"/>
        <v>0</v>
      </c>
      <c r="AS42" s="32">
        <f t="shared" si="12"/>
        <v>0</v>
      </c>
      <c r="AT42" s="32">
        <f t="shared" si="12"/>
        <v>0</v>
      </c>
      <c r="AU42" s="32">
        <f t="shared" si="12"/>
        <v>0</v>
      </c>
      <c r="AV42" s="32">
        <f t="shared" si="12"/>
        <v>0</v>
      </c>
      <c r="AW42" s="32">
        <f t="shared" si="12"/>
        <v>0</v>
      </c>
      <c r="AX42" s="32">
        <f t="shared" si="12"/>
        <v>0</v>
      </c>
      <c r="AY42" s="32">
        <f t="shared" si="11"/>
        <v>0</v>
      </c>
      <c r="AZ42" s="32">
        <f t="shared" si="11"/>
        <v>0</v>
      </c>
      <c r="BA42" s="32">
        <f t="shared" si="11"/>
        <v>0</v>
      </c>
      <c r="BB42" s="32">
        <f t="shared" si="11"/>
        <v>0</v>
      </c>
      <c r="BC42" s="32">
        <f t="shared" si="11"/>
        <v>0</v>
      </c>
      <c r="BD42" s="32">
        <f t="shared" si="11"/>
        <v>0</v>
      </c>
      <c r="BE42" s="32">
        <f t="shared" si="11"/>
        <v>0</v>
      </c>
      <c r="BF42" s="32">
        <f t="shared" si="10"/>
        <v>0</v>
      </c>
      <c r="BG42" s="32">
        <f t="shared" si="10"/>
        <v>0</v>
      </c>
      <c r="BH42" s="32">
        <f t="shared" si="10"/>
        <v>0</v>
      </c>
      <c r="BI42" s="32">
        <f t="shared" si="10"/>
        <v>0</v>
      </c>
      <c r="BJ42" s="32">
        <f t="shared" si="10"/>
        <v>0</v>
      </c>
      <c r="BK42" s="32">
        <f t="shared" si="10"/>
        <v>0</v>
      </c>
      <c r="BL42" s="84" t="s">
        <v>225</v>
      </c>
      <c r="BM42" s="84" t="s">
        <v>221</v>
      </c>
      <c r="BN42" s="115">
        <f t="shared" si="7"/>
        <v>0</v>
      </c>
      <c r="BO42" s="115">
        <f t="shared" si="8"/>
        <v>0</v>
      </c>
      <c r="BP42" s="115">
        <f t="shared" si="9"/>
        <v>0</v>
      </c>
      <c r="BQ42" s="89">
        <f t="shared" si="6"/>
        <v>0</v>
      </c>
      <c r="BT42" s="34"/>
    </row>
    <row r="43" spans="1:72" ht="33" customHeight="1">
      <c r="A43" s="35" t="s">
        <v>226</v>
      </c>
      <c r="B43" s="36" t="s">
        <v>227</v>
      </c>
      <c r="C43" s="37">
        <v>90</v>
      </c>
      <c r="D43" s="38" t="s">
        <v>228</v>
      </c>
      <c r="E43" s="39" t="s">
        <v>229</v>
      </c>
      <c r="F43" s="40" t="s">
        <v>174</v>
      </c>
      <c r="G43" s="47">
        <v>2473.0300000000002</v>
      </c>
      <c r="H43" s="42">
        <f t="shared" si="0"/>
        <v>247.30300000000003</v>
      </c>
      <c r="I43" s="42">
        <f t="shared" si="1"/>
        <v>46.987570000000005</v>
      </c>
      <c r="J43" s="42">
        <f t="shared" si="2"/>
        <v>2767.3205699999999</v>
      </c>
      <c r="L43" s="43">
        <f t="shared" si="13"/>
        <v>0</v>
      </c>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M43" s="32">
        <f t="shared" si="12"/>
        <v>0</v>
      </c>
      <c r="AN43" s="32">
        <f t="shared" si="12"/>
        <v>0</v>
      </c>
      <c r="AO43" s="32">
        <f t="shared" si="12"/>
        <v>0</v>
      </c>
      <c r="AP43" s="32">
        <f t="shared" ref="AP43:BE63" si="14">+ROUND((P43*$J43),0)</f>
        <v>0</v>
      </c>
      <c r="AQ43" s="32">
        <f t="shared" si="14"/>
        <v>0</v>
      </c>
      <c r="AR43" s="32">
        <f t="shared" si="14"/>
        <v>0</v>
      </c>
      <c r="AS43" s="32">
        <f t="shared" si="14"/>
        <v>0</v>
      </c>
      <c r="AT43" s="32">
        <f t="shared" si="14"/>
        <v>0</v>
      </c>
      <c r="AU43" s="32">
        <f t="shared" si="14"/>
        <v>0</v>
      </c>
      <c r="AV43" s="32">
        <f t="shared" si="14"/>
        <v>0</v>
      </c>
      <c r="AW43" s="32">
        <f t="shared" si="14"/>
        <v>0</v>
      </c>
      <c r="AX43" s="32">
        <f t="shared" si="14"/>
        <v>0</v>
      </c>
      <c r="AY43" s="32">
        <f t="shared" si="11"/>
        <v>0</v>
      </c>
      <c r="AZ43" s="32">
        <f t="shared" si="11"/>
        <v>0</v>
      </c>
      <c r="BA43" s="32">
        <f t="shared" si="11"/>
        <v>0</v>
      </c>
      <c r="BB43" s="32">
        <f t="shared" si="11"/>
        <v>0</v>
      </c>
      <c r="BC43" s="32">
        <f t="shared" si="11"/>
        <v>0</v>
      </c>
      <c r="BD43" s="32">
        <f t="shared" si="11"/>
        <v>0</v>
      </c>
      <c r="BE43" s="32">
        <f t="shared" si="11"/>
        <v>0</v>
      </c>
      <c r="BF43" s="32">
        <f t="shared" si="10"/>
        <v>0</v>
      </c>
      <c r="BG43" s="32">
        <f t="shared" si="10"/>
        <v>0</v>
      </c>
      <c r="BH43" s="32">
        <f t="shared" si="10"/>
        <v>0</v>
      </c>
      <c r="BI43" s="32">
        <f t="shared" si="10"/>
        <v>0</v>
      </c>
      <c r="BJ43" s="32">
        <f t="shared" si="10"/>
        <v>0</v>
      </c>
      <c r="BK43" s="32">
        <f t="shared" si="10"/>
        <v>0</v>
      </c>
      <c r="BL43" s="84" t="s">
        <v>230</v>
      </c>
      <c r="BM43" s="84" t="s">
        <v>226</v>
      </c>
      <c r="BN43" s="115">
        <f t="shared" si="7"/>
        <v>0</v>
      </c>
      <c r="BO43" s="115">
        <f t="shared" si="8"/>
        <v>0</v>
      </c>
      <c r="BP43" s="115">
        <f t="shared" si="9"/>
        <v>0</v>
      </c>
      <c r="BQ43" s="89">
        <f t="shared" si="6"/>
        <v>0</v>
      </c>
      <c r="BT43" s="34"/>
    </row>
    <row r="44" spans="1:72" ht="33" customHeight="1">
      <c r="A44" s="35" t="s">
        <v>226</v>
      </c>
      <c r="B44" s="36" t="s">
        <v>227</v>
      </c>
      <c r="C44" s="37">
        <v>91</v>
      </c>
      <c r="D44" s="38" t="s">
        <v>231</v>
      </c>
      <c r="E44" s="39" t="s">
        <v>232</v>
      </c>
      <c r="F44" s="40" t="s">
        <v>174</v>
      </c>
      <c r="G44" s="47">
        <v>2750.21</v>
      </c>
      <c r="H44" s="42">
        <f t="shared" si="0"/>
        <v>275.02100000000002</v>
      </c>
      <c r="I44" s="42">
        <f t="shared" si="1"/>
        <v>52.253990000000002</v>
      </c>
      <c r="J44" s="42">
        <f t="shared" si="2"/>
        <v>3077.4849900000004</v>
      </c>
      <c r="L44" s="43">
        <f t="shared" si="13"/>
        <v>0</v>
      </c>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M44" s="32">
        <f t="shared" ref="AM44:AT75" si="15">+ROUND((M44*$J44),0)</f>
        <v>0</v>
      </c>
      <c r="AN44" s="32">
        <f t="shared" si="15"/>
        <v>0</v>
      </c>
      <c r="AO44" s="32">
        <f t="shared" si="15"/>
        <v>0</v>
      </c>
      <c r="AP44" s="32">
        <f t="shared" si="14"/>
        <v>0</v>
      </c>
      <c r="AQ44" s="32">
        <f t="shared" si="14"/>
        <v>0</v>
      </c>
      <c r="AR44" s="32">
        <f t="shared" si="14"/>
        <v>0</v>
      </c>
      <c r="AS44" s="32">
        <f t="shared" si="14"/>
        <v>0</v>
      </c>
      <c r="AT44" s="32">
        <f t="shared" si="14"/>
        <v>0</v>
      </c>
      <c r="AU44" s="32">
        <f t="shared" si="14"/>
        <v>0</v>
      </c>
      <c r="AV44" s="32">
        <f t="shared" si="14"/>
        <v>0</v>
      </c>
      <c r="AW44" s="32">
        <f t="shared" si="14"/>
        <v>0</v>
      </c>
      <c r="AX44" s="32">
        <f t="shared" si="14"/>
        <v>0</v>
      </c>
      <c r="AY44" s="32">
        <f t="shared" si="11"/>
        <v>0</v>
      </c>
      <c r="AZ44" s="32">
        <f t="shared" si="11"/>
        <v>0</v>
      </c>
      <c r="BA44" s="32">
        <f t="shared" si="11"/>
        <v>0</v>
      </c>
      <c r="BB44" s="32">
        <f t="shared" si="11"/>
        <v>0</v>
      </c>
      <c r="BC44" s="32">
        <f t="shared" si="11"/>
        <v>0</v>
      </c>
      <c r="BD44" s="32">
        <f t="shared" si="11"/>
        <v>0</v>
      </c>
      <c r="BE44" s="32">
        <f t="shared" si="11"/>
        <v>0</v>
      </c>
      <c r="BF44" s="32">
        <f t="shared" si="10"/>
        <v>0</v>
      </c>
      <c r="BG44" s="32">
        <f t="shared" si="10"/>
        <v>0</v>
      </c>
      <c r="BH44" s="32">
        <f t="shared" si="10"/>
        <v>0</v>
      </c>
      <c r="BI44" s="32">
        <f t="shared" si="10"/>
        <v>0</v>
      </c>
      <c r="BJ44" s="32">
        <f t="shared" si="10"/>
        <v>0</v>
      </c>
      <c r="BK44" s="32">
        <f t="shared" si="10"/>
        <v>0</v>
      </c>
      <c r="BL44" s="84" t="s">
        <v>230</v>
      </c>
      <c r="BM44" s="84" t="s">
        <v>226</v>
      </c>
      <c r="BN44" s="115">
        <f t="shared" si="7"/>
        <v>0</v>
      </c>
      <c r="BO44" s="115">
        <f t="shared" si="8"/>
        <v>0</v>
      </c>
      <c r="BP44" s="115">
        <f t="shared" si="9"/>
        <v>0</v>
      </c>
      <c r="BQ44" s="89">
        <f t="shared" si="6"/>
        <v>0</v>
      </c>
      <c r="BT44" s="34"/>
    </row>
    <row r="45" spans="1:72" ht="33" customHeight="1">
      <c r="A45" s="35" t="s">
        <v>233</v>
      </c>
      <c r="B45" s="33" t="s">
        <v>234</v>
      </c>
      <c r="C45" s="37">
        <v>92</v>
      </c>
      <c r="D45" s="38" t="s">
        <v>235</v>
      </c>
      <c r="E45" s="39" t="s">
        <v>236</v>
      </c>
      <c r="F45" s="40" t="s">
        <v>174</v>
      </c>
      <c r="G45" s="47">
        <v>3640.66</v>
      </c>
      <c r="H45" s="42">
        <f t="shared" si="0"/>
        <v>364.06600000000003</v>
      </c>
      <c r="I45" s="42">
        <f t="shared" si="1"/>
        <v>69.172540000000012</v>
      </c>
      <c r="J45" s="42">
        <f t="shared" si="2"/>
        <v>4073.8985399999997</v>
      </c>
      <c r="L45" s="43">
        <f t="shared" si="13"/>
        <v>0</v>
      </c>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M45" s="32">
        <f t="shared" si="15"/>
        <v>0</v>
      </c>
      <c r="AN45" s="32">
        <f t="shared" si="15"/>
        <v>0</v>
      </c>
      <c r="AO45" s="32">
        <f t="shared" si="15"/>
        <v>0</v>
      </c>
      <c r="AP45" s="32">
        <f t="shared" si="14"/>
        <v>0</v>
      </c>
      <c r="AQ45" s="32">
        <f t="shared" si="14"/>
        <v>0</v>
      </c>
      <c r="AR45" s="32">
        <f t="shared" si="14"/>
        <v>0</v>
      </c>
      <c r="AS45" s="32">
        <f t="shared" si="14"/>
        <v>0</v>
      </c>
      <c r="AT45" s="32">
        <f t="shared" si="14"/>
        <v>0</v>
      </c>
      <c r="AU45" s="32">
        <f t="shared" si="14"/>
        <v>0</v>
      </c>
      <c r="AV45" s="32">
        <f t="shared" si="14"/>
        <v>0</v>
      </c>
      <c r="AW45" s="32">
        <f t="shared" si="14"/>
        <v>0</v>
      </c>
      <c r="AX45" s="32">
        <f t="shared" si="14"/>
        <v>0</v>
      </c>
      <c r="AY45" s="32">
        <f t="shared" si="11"/>
        <v>0</v>
      </c>
      <c r="AZ45" s="32">
        <f t="shared" si="11"/>
        <v>0</v>
      </c>
      <c r="BA45" s="32">
        <f t="shared" si="11"/>
        <v>0</v>
      </c>
      <c r="BB45" s="32">
        <f t="shared" si="11"/>
        <v>0</v>
      </c>
      <c r="BC45" s="32">
        <f t="shared" si="11"/>
        <v>0</v>
      </c>
      <c r="BD45" s="32">
        <f t="shared" si="11"/>
        <v>0</v>
      </c>
      <c r="BE45" s="32">
        <f t="shared" si="11"/>
        <v>0</v>
      </c>
      <c r="BF45" s="32">
        <f t="shared" si="10"/>
        <v>0</v>
      </c>
      <c r="BG45" s="32">
        <f t="shared" si="10"/>
        <v>0</v>
      </c>
      <c r="BH45" s="32">
        <f t="shared" si="10"/>
        <v>0</v>
      </c>
      <c r="BI45" s="32">
        <f t="shared" si="10"/>
        <v>0</v>
      </c>
      <c r="BJ45" s="32">
        <f t="shared" si="10"/>
        <v>0</v>
      </c>
      <c r="BK45" s="32">
        <f t="shared" si="10"/>
        <v>0</v>
      </c>
      <c r="BL45" s="84" t="s">
        <v>237</v>
      </c>
      <c r="BM45" s="84" t="s">
        <v>233</v>
      </c>
      <c r="BN45" s="115">
        <f t="shared" si="7"/>
        <v>0</v>
      </c>
      <c r="BO45" s="115">
        <f t="shared" si="8"/>
        <v>0</v>
      </c>
      <c r="BP45" s="115">
        <f t="shared" si="9"/>
        <v>0</v>
      </c>
      <c r="BQ45" s="89">
        <f t="shared" si="6"/>
        <v>0</v>
      </c>
      <c r="BT45" s="34"/>
    </row>
    <row r="46" spans="1:72" ht="33" customHeight="1">
      <c r="A46" s="35" t="s">
        <v>233</v>
      </c>
      <c r="B46" s="33" t="s">
        <v>234</v>
      </c>
      <c r="C46" s="37">
        <v>93</v>
      </c>
      <c r="D46" s="38" t="s">
        <v>238</v>
      </c>
      <c r="E46" s="39" t="s">
        <v>239</v>
      </c>
      <c r="F46" s="40" t="s">
        <v>174</v>
      </c>
      <c r="G46" s="47">
        <v>4473.55</v>
      </c>
      <c r="H46" s="42">
        <f t="shared" si="0"/>
        <v>447.35500000000002</v>
      </c>
      <c r="I46" s="42">
        <f t="shared" si="1"/>
        <v>84.997450000000001</v>
      </c>
      <c r="J46" s="42">
        <f t="shared" si="2"/>
        <v>5005.9024500000005</v>
      </c>
      <c r="L46" s="43">
        <f t="shared" si="13"/>
        <v>0</v>
      </c>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M46" s="32">
        <f t="shared" si="15"/>
        <v>0</v>
      </c>
      <c r="AN46" s="32">
        <f t="shared" si="15"/>
        <v>0</v>
      </c>
      <c r="AO46" s="32">
        <f t="shared" si="15"/>
        <v>0</v>
      </c>
      <c r="AP46" s="32">
        <f t="shared" si="14"/>
        <v>0</v>
      </c>
      <c r="AQ46" s="32">
        <f t="shared" si="14"/>
        <v>0</v>
      </c>
      <c r="AR46" s="32">
        <f t="shared" si="14"/>
        <v>0</v>
      </c>
      <c r="AS46" s="32">
        <f t="shared" si="14"/>
        <v>0</v>
      </c>
      <c r="AT46" s="32">
        <f t="shared" si="14"/>
        <v>0</v>
      </c>
      <c r="AU46" s="32">
        <f t="shared" si="14"/>
        <v>0</v>
      </c>
      <c r="AV46" s="32">
        <f t="shared" si="14"/>
        <v>0</v>
      </c>
      <c r="AW46" s="32">
        <f t="shared" si="14"/>
        <v>0</v>
      </c>
      <c r="AX46" s="32">
        <f t="shared" si="14"/>
        <v>0</v>
      </c>
      <c r="AY46" s="32">
        <f t="shared" si="11"/>
        <v>0</v>
      </c>
      <c r="AZ46" s="32">
        <f t="shared" si="11"/>
        <v>0</v>
      </c>
      <c r="BA46" s="32">
        <f t="shared" si="11"/>
        <v>0</v>
      </c>
      <c r="BB46" s="32">
        <f t="shared" si="11"/>
        <v>0</v>
      </c>
      <c r="BC46" s="32">
        <f t="shared" si="11"/>
        <v>0</v>
      </c>
      <c r="BD46" s="32">
        <f t="shared" si="11"/>
        <v>0</v>
      </c>
      <c r="BE46" s="32">
        <f t="shared" si="11"/>
        <v>0</v>
      </c>
      <c r="BF46" s="32">
        <f t="shared" si="10"/>
        <v>0</v>
      </c>
      <c r="BG46" s="32">
        <f t="shared" si="10"/>
        <v>0</v>
      </c>
      <c r="BH46" s="32">
        <f t="shared" si="10"/>
        <v>0</v>
      </c>
      <c r="BI46" s="32">
        <f t="shared" si="10"/>
        <v>0</v>
      </c>
      <c r="BJ46" s="32">
        <f t="shared" si="10"/>
        <v>0</v>
      </c>
      <c r="BK46" s="32">
        <f t="shared" si="10"/>
        <v>0</v>
      </c>
      <c r="BL46" s="84" t="s">
        <v>237</v>
      </c>
      <c r="BM46" s="84" t="s">
        <v>233</v>
      </c>
      <c r="BN46" s="115">
        <f t="shared" si="7"/>
        <v>0</v>
      </c>
      <c r="BO46" s="115">
        <f t="shared" si="8"/>
        <v>0</v>
      </c>
      <c r="BP46" s="115">
        <f t="shared" si="9"/>
        <v>0</v>
      </c>
      <c r="BQ46" s="89">
        <f t="shared" si="6"/>
        <v>0</v>
      </c>
      <c r="BT46" s="34"/>
    </row>
    <row r="47" spans="1:72" ht="33" customHeight="1">
      <c r="A47" s="35" t="s">
        <v>233</v>
      </c>
      <c r="B47" s="33" t="s">
        <v>234</v>
      </c>
      <c r="C47" s="37">
        <v>94</v>
      </c>
      <c r="D47" s="38" t="s">
        <v>240</v>
      </c>
      <c r="E47" s="39" t="s">
        <v>241</v>
      </c>
      <c r="F47" s="40" t="s">
        <v>174</v>
      </c>
      <c r="G47" s="47">
        <v>4615.92</v>
      </c>
      <c r="H47" s="42">
        <f t="shared" si="0"/>
        <v>461.59200000000004</v>
      </c>
      <c r="I47" s="42">
        <f t="shared" si="1"/>
        <v>87.702480000000008</v>
      </c>
      <c r="J47" s="42">
        <f t="shared" si="2"/>
        <v>5165.2144799999996</v>
      </c>
      <c r="L47" s="43">
        <f t="shared" si="13"/>
        <v>20</v>
      </c>
      <c r="M47" s="44">
        <v>20</v>
      </c>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M47" s="32">
        <f t="shared" si="15"/>
        <v>103304</v>
      </c>
      <c r="AN47" s="32">
        <f t="shared" si="15"/>
        <v>0</v>
      </c>
      <c r="AO47" s="32">
        <f t="shared" si="15"/>
        <v>0</v>
      </c>
      <c r="AP47" s="32">
        <f t="shared" si="14"/>
        <v>0</v>
      </c>
      <c r="AQ47" s="32">
        <f t="shared" si="14"/>
        <v>0</v>
      </c>
      <c r="AR47" s="32">
        <f t="shared" si="14"/>
        <v>0</v>
      </c>
      <c r="AS47" s="32">
        <f t="shared" si="14"/>
        <v>0</v>
      </c>
      <c r="AT47" s="32">
        <f t="shared" si="14"/>
        <v>0</v>
      </c>
      <c r="AU47" s="32">
        <f t="shared" si="14"/>
        <v>0</v>
      </c>
      <c r="AV47" s="32">
        <f t="shared" si="14"/>
        <v>0</v>
      </c>
      <c r="AW47" s="32">
        <f t="shared" si="14"/>
        <v>0</v>
      </c>
      <c r="AX47" s="32">
        <f t="shared" si="14"/>
        <v>0</v>
      </c>
      <c r="AY47" s="32">
        <f t="shared" si="11"/>
        <v>0</v>
      </c>
      <c r="AZ47" s="32">
        <f t="shared" si="11"/>
        <v>0</v>
      </c>
      <c r="BA47" s="32">
        <f t="shared" si="11"/>
        <v>0</v>
      </c>
      <c r="BB47" s="32">
        <f t="shared" si="11"/>
        <v>0</v>
      </c>
      <c r="BC47" s="32">
        <f t="shared" si="11"/>
        <v>0</v>
      </c>
      <c r="BD47" s="32">
        <f t="shared" si="11"/>
        <v>0</v>
      </c>
      <c r="BE47" s="32">
        <f t="shared" si="11"/>
        <v>0</v>
      </c>
      <c r="BF47" s="32">
        <f t="shared" si="10"/>
        <v>0</v>
      </c>
      <c r="BG47" s="32">
        <f t="shared" si="10"/>
        <v>0</v>
      </c>
      <c r="BH47" s="32">
        <f t="shared" si="10"/>
        <v>0</v>
      </c>
      <c r="BI47" s="32">
        <f t="shared" si="10"/>
        <v>0</v>
      </c>
      <c r="BJ47" s="32">
        <f t="shared" si="10"/>
        <v>0</v>
      </c>
      <c r="BK47" s="32">
        <f t="shared" si="10"/>
        <v>0</v>
      </c>
      <c r="BL47" s="84" t="s">
        <v>237</v>
      </c>
      <c r="BM47" s="84" t="s">
        <v>233</v>
      </c>
      <c r="BN47" s="115">
        <f t="shared" si="7"/>
        <v>103304.28959999999</v>
      </c>
      <c r="BO47" s="115">
        <f t="shared" si="8"/>
        <v>1754.0496000000001</v>
      </c>
      <c r="BP47" s="115">
        <f t="shared" si="9"/>
        <v>9231.84</v>
      </c>
      <c r="BQ47" s="89">
        <f t="shared" si="6"/>
        <v>92318.399999999994</v>
      </c>
      <c r="BT47" s="34"/>
    </row>
    <row r="48" spans="1:72" ht="33" customHeight="1">
      <c r="A48" s="35" t="s">
        <v>221</v>
      </c>
      <c r="B48" s="35" t="s">
        <v>222</v>
      </c>
      <c r="C48" s="37">
        <v>96</v>
      </c>
      <c r="D48" s="38" t="s">
        <v>242</v>
      </c>
      <c r="E48" s="39" t="s">
        <v>224</v>
      </c>
      <c r="F48" s="40" t="s">
        <v>174</v>
      </c>
      <c r="G48" s="47">
        <v>2769.29</v>
      </c>
      <c r="H48" s="42">
        <f t="shared" si="0"/>
        <v>276.92900000000003</v>
      </c>
      <c r="I48" s="42">
        <f t="shared" si="1"/>
        <v>52.616510000000005</v>
      </c>
      <c r="J48" s="42">
        <f t="shared" si="2"/>
        <v>3098.8355099999999</v>
      </c>
      <c r="L48" s="43">
        <f t="shared" si="13"/>
        <v>0</v>
      </c>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M48" s="32">
        <f t="shared" si="15"/>
        <v>0</v>
      </c>
      <c r="AN48" s="32">
        <f t="shared" si="15"/>
        <v>0</v>
      </c>
      <c r="AO48" s="32">
        <f t="shared" si="15"/>
        <v>0</v>
      </c>
      <c r="AP48" s="32">
        <f t="shared" si="14"/>
        <v>0</v>
      </c>
      <c r="AQ48" s="32">
        <f t="shared" si="14"/>
        <v>0</v>
      </c>
      <c r="AR48" s="32">
        <f t="shared" si="14"/>
        <v>0</v>
      </c>
      <c r="AS48" s="32">
        <f t="shared" si="14"/>
        <v>0</v>
      </c>
      <c r="AT48" s="32">
        <f t="shared" si="14"/>
        <v>0</v>
      </c>
      <c r="AU48" s="32">
        <f t="shared" si="14"/>
        <v>0</v>
      </c>
      <c r="AV48" s="32">
        <f t="shared" si="14"/>
        <v>0</v>
      </c>
      <c r="AW48" s="32">
        <f t="shared" si="14"/>
        <v>0</v>
      </c>
      <c r="AX48" s="32">
        <f t="shared" si="14"/>
        <v>0</v>
      </c>
      <c r="AY48" s="32">
        <f t="shared" si="11"/>
        <v>0</v>
      </c>
      <c r="AZ48" s="32">
        <f t="shared" si="11"/>
        <v>0</v>
      </c>
      <c r="BA48" s="32">
        <f t="shared" si="11"/>
        <v>0</v>
      </c>
      <c r="BB48" s="32">
        <f t="shared" si="11"/>
        <v>0</v>
      </c>
      <c r="BC48" s="32">
        <f t="shared" si="11"/>
        <v>0</v>
      </c>
      <c r="BD48" s="32">
        <f t="shared" si="11"/>
        <v>0</v>
      </c>
      <c r="BE48" s="32">
        <f t="shared" si="11"/>
        <v>0</v>
      </c>
      <c r="BF48" s="32">
        <f t="shared" si="11"/>
        <v>0</v>
      </c>
      <c r="BG48" s="32">
        <f t="shared" si="11"/>
        <v>0</v>
      </c>
      <c r="BH48" s="32">
        <f t="shared" si="11"/>
        <v>0</v>
      </c>
      <c r="BI48" s="32">
        <f t="shared" si="11"/>
        <v>0</v>
      </c>
      <c r="BJ48" s="32">
        <f t="shared" si="11"/>
        <v>0</v>
      </c>
      <c r="BK48" s="32">
        <f t="shared" si="11"/>
        <v>0</v>
      </c>
      <c r="BL48" s="84" t="s">
        <v>225</v>
      </c>
      <c r="BM48" s="84" t="s">
        <v>221</v>
      </c>
      <c r="BN48" s="115">
        <f t="shared" si="7"/>
        <v>0</v>
      </c>
      <c r="BO48" s="115">
        <f t="shared" si="8"/>
        <v>0</v>
      </c>
      <c r="BP48" s="115">
        <f t="shared" si="9"/>
        <v>0</v>
      </c>
      <c r="BQ48" s="89">
        <f t="shared" si="6"/>
        <v>0</v>
      </c>
      <c r="BT48" s="34"/>
    </row>
    <row r="49" spans="1:72" ht="33" customHeight="1">
      <c r="A49" s="35" t="s">
        <v>226</v>
      </c>
      <c r="B49" s="36" t="s">
        <v>227</v>
      </c>
      <c r="C49" s="37">
        <v>98</v>
      </c>
      <c r="D49" s="38" t="s">
        <v>243</v>
      </c>
      <c r="E49" s="39" t="s">
        <v>244</v>
      </c>
      <c r="F49" s="40" t="s">
        <v>174</v>
      </c>
      <c r="G49" s="47">
        <v>2409.96</v>
      </c>
      <c r="H49" s="42">
        <f t="shared" si="0"/>
        <v>240.99600000000001</v>
      </c>
      <c r="I49" s="42">
        <f t="shared" si="1"/>
        <v>45.789239999999999</v>
      </c>
      <c r="J49" s="42">
        <f t="shared" si="2"/>
        <v>2696.7452400000002</v>
      </c>
      <c r="L49" s="43">
        <f t="shared" si="13"/>
        <v>0</v>
      </c>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M49" s="32">
        <f t="shared" si="15"/>
        <v>0</v>
      </c>
      <c r="AN49" s="32">
        <f t="shared" si="15"/>
        <v>0</v>
      </c>
      <c r="AO49" s="32">
        <f t="shared" si="15"/>
        <v>0</v>
      </c>
      <c r="AP49" s="32">
        <f t="shared" si="14"/>
        <v>0</v>
      </c>
      <c r="AQ49" s="32">
        <f t="shared" si="14"/>
        <v>0</v>
      </c>
      <c r="AR49" s="32">
        <f t="shared" si="14"/>
        <v>0</v>
      </c>
      <c r="AS49" s="32">
        <f t="shared" si="14"/>
        <v>0</v>
      </c>
      <c r="AT49" s="32">
        <f t="shared" si="14"/>
        <v>0</v>
      </c>
      <c r="AU49" s="32">
        <f t="shared" si="14"/>
        <v>0</v>
      </c>
      <c r="AV49" s="32">
        <f t="shared" si="14"/>
        <v>0</v>
      </c>
      <c r="AW49" s="32">
        <f t="shared" si="14"/>
        <v>0</v>
      </c>
      <c r="AX49" s="32">
        <f t="shared" si="14"/>
        <v>0</v>
      </c>
      <c r="AY49" s="32">
        <f t="shared" si="11"/>
        <v>0</v>
      </c>
      <c r="AZ49" s="32">
        <f t="shared" si="11"/>
        <v>0</v>
      </c>
      <c r="BA49" s="32">
        <f t="shared" si="11"/>
        <v>0</v>
      </c>
      <c r="BB49" s="32">
        <f t="shared" si="11"/>
        <v>0</v>
      </c>
      <c r="BC49" s="32">
        <f t="shared" si="11"/>
        <v>0</v>
      </c>
      <c r="BD49" s="32">
        <f t="shared" si="11"/>
        <v>0</v>
      </c>
      <c r="BE49" s="32">
        <f t="shared" si="11"/>
        <v>0</v>
      </c>
      <c r="BF49" s="32">
        <f t="shared" si="11"/>
        <v>0</v>
      </c>
      <c r="BG49" s="32">
        <f t="shared" si="11"/>
        <v>0</v>
      </c>
      <c r="BH49" s="32">
        <f t="shared" si="11"/>
        <v>0</v>
      </c>
      <c r="BI49" s="32">
        <f t="shared" si="11"/>
        <v>0</v>
      </c>
      <c r="BJ49" s="32">
        <f t="shared" si="11"/>
        <v>0</v>
      </c>
      <c r="BK49" s="32">
        <f t="shared" si="11"/>
        <v>0</v>
      </c>
      <c r="BL49" s="84" t="s">
        <v>230</v>
      </c>
      <c r="BM49" s="84" t="s">
        <v>226</v>
      </c>
      <c r="BN49" s="115">
        <f t="shared" si="7"/>
        <v>0</v>
      </c>
      <c r="BO49" s="115">
        <f t="shared" si="8"/>
        <v>0</v>
      </c>
      <c r="BP49" s="115">
        <f t="shared" si="9"/>
        <v>0</v>
      </c>
      <c r="BQ49" s="89">
        <f t="shared" si="6"/>
        <v>0</v>
      </c>
      <c r="BT49" s="34"/>
    </row>
    <row r="50" spans="1:72" ht="33" customHeight="1">
      <c r="A50" s="35" t="s">
        <v>170</v>
      </c>
      <c r="B50" s="45" t="s">
        <v>171</v>
      </c>
      <c r="C50" s="37">
        <v>99</v>
      </c>
      <c r="D50" s="38" t="s">
        <v>245</v>
      </c>
      <c r="E50" s="39" t="s">
        <v>246</v>
      </c>
      <c r="F50" s="40" t="s">
        <v>174</v>
      </c>
      <c r="G50" s="47">
        <v>10246.370000000001</v>
      </c>
      <c r="H50" s="42">
        <f t="shared" si="0"/>
        <v>1024.6370000000002</v>
      </c>
      <c r="I50" s="42">
        <f t="shared" si="1"/>
        <v>194.68103000000002</v>
      </c>
      <c r="J50" s="42">
        <f t="shared" si="2"/>
        <v>11465.688030000001</v>
      </c>
      <c r="L50" s="43">
        <f t="shared" si="13"/>
        <v>0</v>
      </c>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M50" s="32">
        <f t="shared" si="15"/>
        <v>0</v>
      </c>
      <c r="AN50" s="32">
        <f t="shared" si="15"/>
        <v>0</v>
      </c>
      <c r="AO50" s="32">
        <f t="shared" si="15"/>
        <v>0</v>
      </c>
      <c r="AP50" s="32">
        <f t="shared" si="14"/>
        <v>0</v>
      </c>
      <c r="AQ50" s="32">
        <f t="shared" si="14"/>
        <v>0</v>
      </c>
      <c r="AR50" s="32">
        <f t="shared" si="14"/>
        <v>0</v>
      </c>
      <c r="AS50" s="32">
        <f t="shared" si="14"/>
        <v>0</v>
      </c>
      <c r="AT50" s="32">
        <f t="shared" si="14"/>
        <v>0</v>
      </c>
      <c r="AU50" s="32">
        <f t="shared" si="14"/>
        <v>0</v>
      </c>
      <c r="AV50" s="32">
        <f t="shared" si="14"/>
        <v>0</v>
      </c>
      <c r="AW50" s="32">
        <f t="shared" si="14"/>
        <v>0</v>
      </c>
      <c r="AX50" s="32">
        <f t="shared" si="14"/>
        <v>0</v>
      </c>
      <c r="AY50" s="32">
        <f t="shared" si="11"/>
        <v>0</v>
      </c>
      <c r="AZ50" s="32">
        <f t="shared" si="11"/>
        <v>0</v>
      </c>
      <c r="BA50" s="32">
        <f t="shared" si="11"/>
        <v>0</v>
      </c>
      <c r="BB50" s="32">
        <f t="shared" si="11"/>
        <v>0</v>
      </c>
      <c r="BC50" s="32">
        <f t="shared" si="11"/>
        <v>0</v>
      </c>
      <c r="BD50" s="32">
        <f t="shared" si="11"/>
        <v>0</v>
      </c>
      <c r="BE50" s="32">
        <f t="shared" si="11"/>
        <v>0</v>
      </c>
      <c r="BF50" s="32">
        <f t="shared" si="11"/>
        <v>0</v>
      </c>
      <c r="BG50" s="32">
        <f t="shared" si="11"/>
        <v>0</v>
      </c>
      <c r="BH50" s="32">
        <f t="shared" si="11"/>
        <v>0</v>
      </c>
      <c r="BI50" s="32">
        <f t="shared" si="11"/>
        <v>0</v>
      </c>
      <c r="BJ50" s="32">
        <f t="shared" si="11"/>
        <v>0</v>
      </c>
      <c r="BK50" s="32">
        <f t="shared" si="11"/>
        <v>0</v>
      </c>
      <c r="BL50" s="84" t="s">
        <v>175</v>
      </c>
      <c r="BM50" s="84" t="s">
        <v>170</v>
      </c>
      <c r="BN50" s="115">
        <f t="shared" si="7"/>
        <v>0</v>
      </c>
      <c r="BO50" s="115">
        <f t="shared" si="8"/>
        <v>0</v>
      </c>
      <c r="BP50" s="115">
        <f t="shared" si="9"/>
        <v>0</v>
      </c>
      <c r="BQ50" s="89">
        <f t="shared" si="6"/>
        <v>0</v>
      </c>
      <c r="BT50" s="34"/>
    </row>
    <row r="51" spans="1:72" ht="33" customHeight="1">
      <c r="A51" s="35" t="s">
        <v>170</v>
      </c>
      <c r="B51" s="45" t="s">
        <v>171</v>
      </c>
      <c r="C51" s="37">
        <v>100</v>
      </c>
      <c r="D51" s="38" t="s">
        <v>247</v>
      </c>
      <c r="E51" s="39" t="s">
        <v>248</v>
      </c>
      <c r="F51" s="40" t="s">
        <v>174</v>
      </c>
      <c r="G51" s="47">
        <v>10246.370000000001</v>
      </c>
      <c r="H51" s="42">
        <f t="shared" si="0"/>
        <v>1024.6370000000002</v>
      </c>
      <c r="I51" s="42">
        <f t="shared" si="1"/>
        <v>194.68103000000002</v>
      </c>
      <c r="J51" s="42">
        <f t="shared" si="2"/>
        <v>11465.688030000001</v>
      </c>
      <c r="L51" s="43">
        <f t="shared" si="13"/>
        <v>0</v>
      </c>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M51" s="32">
        <f t="shared" si="15"/>
        <v>0</v>
      </c>
      <c r="AN51" s="32">
        <f t="shared" si="15"/>
        <v>0</v>
      </c>
      <c r="AO51" s="32">
        <f t="shared" si="15"/>
        <v>0</v>
      </c>
      <c r="AP51" s="32">
        <f t="shared" si="14"/>
        <v>0</v>
      </c>
      <c r="AQ51" s="32">
        <f t="shared" si="14"/>
        <v>0</v>
      </c>
      <c r="AR51" s="32">
        <f t="shared" si="14"/>
        <v>0</v>
      </c>
      <c r="AS51" s="32">
        <f t="shared" si="14"/>
        <v>0</v>
      </c>
      <c r="AT51" s="32">
        <f t="shared" si="14"/>
        <v>0</v>
      </c>
      <c r="AU51" s="32">
        <f t="shared" si="14"/>
        <v>0</v>
      </c>
      <c r="AV51" s="32">
        <f t="shared" si="14"/>
        <v>0</v>
      </c>
      <c r="AW51" s="32">
        <f t="shared" si="14"/>
        <v>0</v>
      </c>
      <c r="AX51" s="32">
        <f t="shared" si="14"/>
        <v>0</v>
      </c>
      <c r="AY51" s="32">
        <f t="shared" si="11"/>
        <v>0</v>
      </c>
      <c r="AZ51" s="32">
        <f t="shared" si="11"/>
        <v>0</v>
      </c>
      <c r="BA51" s="32">
        <f t="shared" si="11"/>
        <v>0</v>
      </c>
      <c r="BB51" s="32">
        <f t="shared" si="11"/>
        <v>0</v>
      </c>
      <c r="BC51" s="32">
        <f t="shared" si="11"/>
        <v>0</v>
      </c>
      <c r="BD51" s="32">
        <f t="shared" si="11"/>
        <v>0</v>
      </c>
      <c r="BE51" s="32">
        <f t="shared" si="11"/>
        <v>0</v>
      </c>
      <c r="BF51" s="32">
        <f t="shared" si="11"/>
        <v>0</v>
      </c>
      <c r="BG51" s="32">
        <f t="shared" si="11"/>
        <v>0</v>
      </c>
      <c r="BH51" s="32">
        <f t="shared" si="11"/>
        <v>0</v>
      </c>
      <c r="BI51" s="32">
        <f t="shared" si="11"/>
        <v>0</v>
      </c>
      <c r="BJ51" s="32">
        <f t="shared" si="11"/>
        <v>0</v>
      </c>
      <c r="BK51" s="32">
        <f t="shared" si="11"/>
        <v>0</v>
      </c>
      <c r="BL51" s="84" t="s">
        <v>175</v>
      </c>
      <c r="BM51" s="84" t="s">
        <v>170</v>
      </c>
      <c r="BN51" s="115">
        <f t="shared" si="7"/>
        <v>0</v>
      </c>
      <c r="BO51" s="115">
        <f t="shared" si="8"/>
        <v>0</v>
      </c>
      <c r="BP51" s="115">
        <f t="shared" si="9"/>
        <v>0</v>
      </c>
      <c r="BQ51" s="89">
        <f t="shared" si="6"/>
        <v>0</v>
      </c>
      <c r="BT51" s="34"/>
    </row>
    <row r="52" spans="1:72" ht="33" customHeight="1">
      <c r="A52" s="35" t="s">
        <v>170</v>
      </c>
      <c r="B52" s="45" t="s">
        <v>171</v>
      </c>
      <c r="C52" s="37">
        <v>101</v>
      </c>
      <c r="D52" s="38" t="s">
        <v>249</v>
      </c>
      <c r="E52" s="39" t="s">
        <v>250</v>
      </c>
      <c r="F52" s="40" t="s">
        <v>174</v>
      </c>
      <c r="G52" s="47">
        <v>13434.85</v>
      </c>
      <c r="H52" s="42">
        <f t="shared" si="0"/>
        <v>1343.4850000000001</v>
      </c>
      <c r="I52" s="42">
        <f t="shared" si="1"/>
        <v>255.26215000000002</v>
      </c>
      <c r="J52" s="42">
        <f t="shared" si="2"/>
        <v>15033.597150000001</v>
      </c>
      <c r="L52" s="43">
        <f t="shared" si="13"/>
        <v>0</v>
      </c>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M52" s="32">
        <f t="shared" si="15"/>
        <v>0</v>
      </c>
      <c r="AN52" s="32">
        <f t="shared" si="15"/>
        <v>0</v>
      </c>
      <c r="AO52" s="32">
        <f t="shared" si="15"/>
        <v>0</v>
      </c>
      <c r="AP52" s="32">
        <f t="shared" si="14"/>
        <v>0</v>
      </c>
      <c r="AQ52" s="32">
        <f t="shared" si="14"/>
        <v>0</v>
      </c>
      <c r="AR52" s="32">
        <f t="shared" si="14"/>
        <v>0</v>
      </c>
      <c r="AS52" s="32">
        <f t="shared" si="14"/>
        <v>0</v>
      </c>
      <c r="AT52" s="32">
        <f t="shared" si="14"/>
        <v>0</v>
      </c>
      <c r="AU52" s="32">
        <f t="shared" si="14"/>
        <v>0</v>
      </c>
      <c r="AV52" s="32">
        <f t="shared" si="14"/>
        <v>0</v>
      </c>
      <c r="AW52" s="32">
        <f t="shared" si="14"/>
        <v>0</v>
      </c>
      <c r="AX52" s="32">
        <f t="shared" si="14"/>
        <v>0</v>
      </c>
      <c r="AY52" s="32">
        <f t="shared" si="11"/>
        <v>0</v>
      </c>
      <c r="AZ52" s="32">
        <f t="shared" si="11"/>
        <v>0</v>
      </c>
      <c r="BA52" s="32">
        <f t="shared" si="11"/>
        <v>0</v>
      </c>
      <c r="BB52" s="32">
        <f t="shared" si="11"/>
        <v>0</v>
      </c>
      <c r="BC52" s="32">
        <f t="shared" si="11"/>
        <v>0</v>
      </c>
      <c r="BD52" s="32">
        <f t="shared" si="11"/>
        <v>0</v>
      </c>
      <c r="BE52" s="32">
        <f t="shared" si="11"/>
        <v>0</v>
      </c>
      <c r="BF52" s="32">
        <f t="shared" si="11"/>
        <v>0</v>
      </c>
      <c r="BG52" s="32">
        <f t="shared" si="11"/>
        <v>0</v>
      </c>
      <c r="BH52" s="32">
        <f t="shared" si="11"/>
        <v>0</v>
      </c>
      <c r="BI52" s="32">
        <f t="shared" si="11"/>
        <v>0</v>
      </c>
      <c r="BJ52" s="32">
        <f t="shared" si="11"/>
        <v>0</v>
      </c>
      <c r="BK52" s="32">
        <f t="shared" si="11"/>
        <v>0</v>
      </c>
      <c r="BL52" s="84" t="s">
        <v>175</v>
      </c>
      <c r="BM52" s="84" t="s">
        <v>170</v>
      </c>
      <c r="BN52" s="115">
        <f t="shared" si="7"/>
        <v>0</v>
      </c>
      <c r="BO52" s="115">
        <f t="shared" si="8"/>
        <v>0</v>
      </c>
      <c r="BP52" s="115">
        <f t="shared" si="9"/>
        <v>0</v>
      </c>
      <c r="BQ52" s="89">
        <f t="shared" si="6"/>
        <v>0</v>
      </c>
      <c r="BT52" s="34"/>
    </row>
    <row r="53" spans="1:72" ht="33" customHeight="1">
      <c r="A53" s="35" t="s">
        <v>170</v>
      </c>
      <c r="B53" s="45" t="s">
        <v>171</v>
      </c>
      <c r="C53" s="37">
        <v>102</v>
      </c>
      <c r="D53" s="38" t="s">
        <v>251</v>
      </c>
      <c r="E53" s="39" t="s">
        <v>252</v>
      </c>
      <c r="F53" s="40" t="s">
        <v>174</v>
      </c>
      <c r="G53" s="47">
        <v>13434.85</v>
      </c>
      <c r="H53" s="42">
        <f t="shared" si="0"/>
        <v>1343.4850000000001</v>
      </c>
      <c r="I53" s="42">
        <f t="shared" si="1"/>
        <v>255.26215000000002</v>
      </c>
      <c r="J53" s="42">
        <f t="shared" si="2"/>
        <v>15033.597150000001</v>
      </c>
      <c r="L53" s="43">
        <f t="shared" si="13"/>
        <v>0</v>
      </c>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M53" s="32">
        <f t="shared" si="15"/>
        <v>0</v>
      </c>
      <c r="AN53" s="32">
        <f t="shared" si="15"/>
        <v>0</v>
      </c>
      <c r="AO53" s="32">
        <f t="shared" si="15"/>
        <v>0</v>
      </c>
      <c r="AP53" s="32">
        <f t="shared" si="14"/>
        <v>0</v>
      </c>
      <c r="AQ53" s="32">
        <f t="shared" si="14"/>
        <v>0</v>
      </c>
      <c r="AR53" s="32">
        <f t="shared" si="14"/>
        <v>0</v>
      </c>
      <c r="AS53" s="32">
        <f t="shared" si="14"/>
        <v>0</v>
      </c>
      <c r="AT53" s="32">
        <f t="shared" si="14"/>
        <v>0</v>
      </c>
      <c r="AU53" s="32">
        <f t="shared" si="14"/>
        <v>0</v>
      </c>
      <c r="AV53" s="32">
        <f t="shared" si="14"/>
        <v>0</v>
      </c>
      <c r="AW53" s="32">
        <f t="shared" si="14"/>
        <v>0</v>
      </c>
      <c r="AX53" s="32">
        <f t="shared" si="14"/>
        <v>0</v>
      </c>
      <c r="AY53" s="32">
        <f t="shared" si="14"/>
        <v>0</v>
      </c>
      <c r="AZ53" s="32">
        <f t="shared" si="14"/>
        <v>0</v>
      </c>
      <c r="BA53" s="32">
        <f t="shared" si="14"/>
        <v>0</v>
      </c>
      <c r="BB53" s="32">
        <f t="shared" si="14"/>
        <v>0</v>
      </c>
      <c r="BC53" s="32">
        <f t="shared" si="14"/>
        <v>0</v>
      </c>
      <c r="BD53" s="32">
        <f t="shared" si="14"/>
        <v>0</v>
      </c>
      <c r="BE53" s="32">
        <f t="shared" si="14"/>
        <v>0</v>
      </c>
      <c r="BF53" s="32">
        <f t="shared" ref="BF53:BK94" si="16">+ROUND((AF53*$J53),0)</f>
        <v>0</v>
      </c>
      <c r="BG53" s="32">
        <f t="shared" si="16"/>
        <v>0</v>
      </c>
      <c r="BH53" s="32">
        <f t="shared" si="16"/>
        <v>0</v>
      </c>
      <c r="BI53" s="32">
        <f t="shared" si="16"/>
        <v>0</v>
      </c>
      <c r="BJ53" s="32">
        <f t="shared" si="16"/>
        <v>0</v>
      </c>
      <c r="BK53" s="32">
        <f t="shared" si="16"/>
        <v>0</v>
      </c>
      <c r="BL53" s="84" t="s">
        <v>175</v>
      </c>
      <c r="BM53" s="84" t="s">
        <v>170</v>
      </c>
      <c r="BN53" s="115">
        <f t="shared" si="7"/>
        <v>0</v>
      </c>
      <c r="BO53" s="115">
        <f t="shared" si="8"/>
        <v>0</v>
      </c>
      <c r="BP53" s="115">
        <f t="shared" si="9"/>
        <v>0</v>
      </c>
      <c r="BQ53" s="89">
        <f t="shared" si="6"/>
        <v>0</v>
      </c>
      <c r="BT53" s="34"/>
    </row>
    <row r="54" spans="1:72" ht="33" customHeight="1">
      <c r="A54" s="35" t="s">
        <v>170</v>
      </c>
      <c r="B54" s="45" t="s">
        <v>171</v>
      </c>
      <c r="C54" s="37">
        <v>105</v>
      </c>
      <c r="D54" s="38" t="s">
        <v>253</v>
      </c>
      <c r="E54" s="39" t="s">
        <v>254</v>
      </c>
      <c r="F54" s="40" t="s">
        <v>174</v>
      </c>
      <c r="G54" s="47">
        <v>652.28</v>
      </c>
      <c r="H54" s="42">
        <f t="shared" si="0"/>
        <v>65.227999999999994</v>
      </c>
      <c r="I54" s="42">
        <f t="shared" si="1"/>
        <v>12.393319999999999</v>
      </c>
      <c r="J54" s="42">
        <f t="shared" si="2"/>
        <v>729.90131999999994</v>
      </c>
      <c r="L54" s="43">
        <f t="shared" si="13"/>
        <v>0</v>
      </c>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M54" s="32">
        <f t="shared" si="15"/>
        <v>0</v>
      </c>
      <c r="AN54" s="32">
        <f t="shared" si="15"/>
        <v>0</v>
      </c>
      <c r="AO54" s="32">
        <f t="shared" si="15"/>
        <v>0</v>
      </c>
      <c r="AP54" s="32">
        <f t="shared" si="14"/>
        <v>0</v>
      </c>
      <c r="AQ54" s="32">
        <f t="shared" si="14"/>
        <v>0</v>
      </c>
      <c r="AR54" s="32">
        <f t="shared" si="14"/>
        <v>0</v>
      </c>
      <c r="AS54" s="32">
        <f t="shared" si="14"/>
        <v>0</v>
      </c>
      <c r="AT54" s="32">
        <f t="shared" si="14"/>
        <v>0</v>
      </c>
      <c r="AU54" s="32">
        <f t="shared" si="14"/>
        <v>0</v>
      </c>
      <c r="AV54" s="32">
        <f t="shared" si="14"/>
        <v>0</v>
      </c>
      <c r="AW54" s="32">
        <f t="shared" si="14"/>
        <v>0</v>
      </c>
      <c r="AX54" s="32">
        <f t="shared" si="14"/>
        <v>0</v>
      </c>
      <c r="AY54" s="32">
        <f t="shared" si="14"/>
        <v>0</v>
      </c>
      <c r="AZ54" s="32">
        <f t="shared" si="14"/>
        <v>0</v>
      </c>
      <c r="BA54" s="32">
        <f t="shared" si="14"/>
        <v>0</v>
      </c>
      <c r="BB54" s="32">
        <f t="shared" si="14"/>
        <v>0</v>
      </c>
      <c r="BC54" s="32">
        <f t="shared" si="14"/>
        <v>0</v>
      </c>
      <c r="BD54" s="32">
        <f t="shared" si="14"/>
        <v>0</v>
      </c>
      <c r="BE54" s="32">
        <f t="shared" si="14"/>
        <v>0</v>
      </c>
      <c r="BF54" s="32">
        <f t="shared" si="16"/>
        <v>0</v>
      </c>
      <c r="BG54" s="32">
        <f t="shared" si="16"/>
        <v>0</v>
      </c>
      <c r="BH54" s="32">
        <f t="shared" si="16"/>
        <v>0</v>
      </c>
      <c r="BI54" s="32">
        <f t="shared" si="16"/>
        <v>0</v>
      </c>
      <c r="BJ54" s="32">
        <f t="shared" si="16"/>
        <v>0</v>
      </c>
      <c r="BK54" s="32">
        <f t="shared" si="16"/>
        <v>0</v>
      </c>
      <c r="BL54" s="84" t="s">
        <v>175</v>
      </c>
      <c r="BM54" s="84" t="s">
        <v>170</v>
      </c>
      <c r="BN54" s="115">
        <f t="shared" si="7"/>
        <v>0</v>
      </c>
      <c r="BO54" s="115">
        <f t="shared" si="8"/>
        <v>0</v>
      </c>
      <c r="BP54" s="115">
        <f t="shared" si="9"/>
        <v>0</v>
      </c>
      <c r="BQ54" s="89">
        <f t="shared" si="6"/>
        <v>0</v>
      </c>
      <c r="BT54" s="34"/>
    </row>
    <row r="55" spans="1:72" ht="33" customHeight="1">
      <c r="A55" s="35" t="s">
        <v>255</v>
      </c>
      <c r="B55" s="36" t="s">
        <v>256</v>
      </c>
      <c r="C55" s="37">
        <v>106</v>
      </c>
      <c r="D55" s="38" t="s">
        <v>257</v>
      </c>
      <c r="E55" s="46" t="s">
        <v>258</v>
      </c>
      <c r="F55" s="40" t="s">
        <v>259</v>
      </c>
      <c r="G55" s="47">
        <v>464.47</v>
      </c>
      <c r="H55" s="42">
        <f t="shared" si="0"/>
        <v>46.447000000000003</v>
      </c>
      <c r="I55" s="42">
        <f t="shared" si="1"/>
        <v>8.8249300000000002</v>
      </c>
      <c r="J55" s="42">
        <f t="shared" si="2"/>
        <v>519.74193000000002</v>
      </c>
      <c r="L55" s="43">
        <f t="shared" si="13"/>
        <v>100</v>
      </c>
      <c r="M55" s="44">
        <v>100</v>
      </c>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M55" s="32">
        <f t="shared" si="15"/>
        <v>51974</v>
      </c>
      <c r="AN55" s="32">
        <f t="shared" si="15"/>
        <v>0</v>
      </c>
      <c r="AO55" s="32">
        <f t="shared" si="15"/>
        <v>0</v>
      </c>
      <c r="AP55" s="32">
        <f t="shared" si="14"/>
        <v>0</v>
      </c>
      <c r="AQ55" s="32">
        <f t="shared" si="14"/>
        <v>0</v>
      </c>
      <c r="AR55" s="32">
        <f t="shared" si="14"/>
        <v>0</v>
      </c>
      <c r="AS55" s="32">
        <f t="shared" si="14"/>
        <v>0</v>
      </c>
      <c r="AT55" s="32">
        <f t="shared" si="14"/>
        <v>0</v>
      </c>
      <c r="AU55" s="32">
        <f t="shared" si="14"/>
        <v>0</v>
      </c>
      <c r="AV55" s="32">
        <f t="shared" si="14"/>
        <v>0</v>
      </c>
      <c r="AW55" s="32">
        <f t="shared" si="14"/>
        <v>0</v>
      </c>
      <c r="AX55" s="32">
        <f t="shared" si="14"/>
        <v>0</v>
      </c>
      <c r="AY55" s="32">
        <f t="shared" si="14"/>
        <v>0</v>
      </c>
      <c r="AZ55" s="32">
        <f t="shared" si="14"/>
        <v>0</v>
      </c>
      <c r="BA55" s="32">
        <f t="shared" si="14"/>
        <v>0</v>
      </c>
      <c r="BB55" s="32">
        <f t="shared" si="14"/>
        <v>0</v>
      </c>
      <c r="BC55" s="32">
        <f t="shared" si="14"/>
        <v>0</v>
      </c>
      <c r="BD55" s="32">
        <f t="shared" si="14"/>
        <v>0</v>
      </c>
      <c r="BE55" s="32">
        <f t="shared" si="14"/>
        <v>0</v>
      </c>
      <c r="BF55" s="32">
        <f t="shared" si="16"/>
        <v>0</v>
      </c>
      <c r="BG55" s="32">
        <f t="shared" si="16"/>
        <v>0</v>
      </c>
      <c r="BH55" s="32">
        <f t="shared" si="16"/>
        <v>0</v>
      </c>
      <c r="BI55" s="32">
        <f t="shared" si="16"/>
        <v>0</v>
      </c>
      <c r="BJ55" s="32">
        <f t="shared" si="16"/>
        <v>0</v>
      </c>
      <c r="BK55" s="32">
        <f t="shared" si="16"/>
        <v>0</v>
      </c>
      <c r="BL55" s="84" t="s">
        <v>260</v>
      </c>
      <c r="BM55" s="84" t="s">
        <v>255</v>
      </c>
      <c r="BN55" s="115">
        <f t="shared" si="7"/>
        <v>51974.192999999999</v>
      </c>
      <c r="BO55" s="115">
        <f t="shared" si="8"/>
        <v>882.49299999999994</v>
      </c>
      <c r="BP55" s="115">
        <f t="shared" si="9"/>
        <v>4644.7</v>
      </c>
      <c r="BQ55" s="89">
        <f t="shared" si="6"/>
        <v>46447</v>
      </c>
      <c r="BT55" s="34"/>
    </row>
    <row r="56" spans="1:72" ht="33" customHeight="1">
      <c r="A56" s="35" t="s">
        <v>255</v>
      </c>
      <c r="B56" s="36" t="s">
        <v>256</v>
      </c>
      <c r="C56" s="49">
        <v>107</v>
      </c>
      <c r="D56" s="50" t="s">
        <v>261</v>
      </c>
      <c r="E56" s="46" t="s">
        <v>262</v>
      </c>
      <c r="F56" s="40" t="s">
        <v>259</v>
      </c>
      <c r="G56" s="41">
        <v>575.92999999999995</v>
      </c>
      <c r="H56" s="42">
        <f t="shared" si="0"/>
        <v>57.592999999999996</v>
      </c>
      <c r="I56" s="42">
        <f t="shared" si="1"/>
        <v>10.94267</v>
      </c>
      <c r="J56" s="42">
        <f t="shared" si="2"/>
        <v>644.46566999999993</v>
      </c>
      <c r="L56" s="43">
        <f t="shared" si="13"/>
        <v>100</v>
      </c>
      <c r="M56" s="44">
        <v>100</v>
      </c>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M56" s="32">
        <f t="shared" si="15"/>
        <v>64447</v>
      </c>
      <c r="AN56" s="32">
        <f t="shared" si="15"/>
        <v>0</v>
      </c>
      <c r="AO56" s="32">
        <f t="shared" si="15"/>
        <v>0</v>
      </c>
      <c r="AP56" s="32">
        <f t="shared" si="14"/>
        <v>0</v>
      </c>
      <c r="AQ56" s="32">
        <f t="shared" si="14"/>
        <v>0</v>
      </c>
      <c r="AR56" s="32">
        <f t="shared" si="14"/>
        <v>0</v>
      </c>
      <c r="AS56" s="32">
        <f t="shared" si="14"/>
        <v>0</v>
      </c>
      <c r="AT56" s="32">
        <f t="shared" si="14"/>
        <v>0</v>
      </c>
      <c r="AU56" s="32">
        <f t="shared" si="14"/>
        <v>0</v>
      </c>
      <c r="AV56" s="32">
        <f t="shared" si="14"/>
        <v>0</v>
      </c>
      <c r="AW56" s="32">
        <f t="shared" si="14"/>
        <v>0</v>
      </c>
      <c r="AX56" s="32">
        <f t="shared" si="14"/>
        <v>0</v>
      </c>
      <c r="AY56" s="32">
        <f t="shared" si="14"/>
        <v>0</v>
      </c>
      <c r="AZ56" s="32">
        <f t="shared" si="14"/>
        <v>0</v>
      </c>
      <c r="BA56" s="32">
        <f t="shared" si="14"/>
        <v>0</v>
      </c>
      <c r="BB56" s="32">
        <f t="shared" si="14"/>
        <v>0</v>
      </c>
      <c r="BC56" s="32">
        <f t="shared" si="14"/>
        <v>0</v>
      </c>
      <c r="BD56" s="32">
        <f t="shared" si="14"/>
        <v>0</v>
      </c>
      <c r="BE56" s="32">
        <f t="shared" si="14"/>
        <v>0</v>
      </c>
      <c r="BF56" s="32">
        <f t="shared" si="16"/>
        <v>0</v>
      </c>
      <c r="BG56" s="32">
        <f t="shared" si="16"/>
        <v>0</v>
      </c>
      <c r="BH56" s="32">
        <f t="shared" si="16"/>
        <v>0</v>
      </c>
      <c r="BI56" s="32">
        <f t="shared" si="16"/>
        <v>0</v>
      </c>
      <c r="BJ56" s="32">
        <f t="shared" si="16"/>
        <v>0</v>
      </c>
      <c r="BK56" s="32">
        <f t="shared" si="16"/>
        <v>0</v>
      </c>
      <c r="BL56" s="84" t="s">
        <v>260</v>
      </c>
      <c r="BM56" s="84" t="s">
        <v>255</v>
      </c>
      <c r="BN56" s="115">
        <f t="shared" si="7"/>
        <v>64446.566999999988</v>
      </c>
      <c r="BO56" s="115">
        <f t="shared" si="8"/>
        <v>1094.2669999999998</v>
      </c>
      <c r="BP56" s="115">
        <f t="shared" si="9"/>
        <v>5759.2999999999993</v>
      </c>
      <c r="BQ56" s="89">
        <f t="shared" si="6"/>
        <v>57592.999999999993</v>
      </c>
      <c r="BT56" s="34"/>
    </row>
    <row r="57" spans="1:72" ht="33" customHeight="1">
      <c r="A57" s="35" t="s">
        <v>255</v>
      </c>
      <c r="B57" s="36" t="s">
        <v>256</v>
      </c>
      <c r="C57" s="37">
        <v>112</v>
      </c>
      <c r="D57" s="38" t="s">
        <v>263</v>
      </c>
      <c r="E57" s="39" t="s">
        <v>264</v>
      </c>
      <c r="F57" s="40" t="s">
        <v>259</v>
      </c>
      <c r="G57" s="41">
        <v>1038.6400000000001</v>
      </c>
      <c r="H57" s="42">
        <f t="shared" si="0"/>
        <v>103.86400000000002</v>
      </c>
      <c r="I57" s="42">
        <f t="shared" si="1"/>
        <v>19.734160000000003</v>
      </c>
      <c r="J57" s="42">
        <f t="shared" si="2"/>
        <v>1162.2381600000001</v>
      </c>
      <c r="L57" s="43">
        <f t="shared" si="13"/>
        <v>100</v>
      </c>
      <c r="M57" s="44">
        <v>100</v>
      </c>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M57" s="32">
        <f t="shared" si="15"/>
        <v>116224</v>
      </c>
      <c r="AN57" s="32">
        <f t="shared" si="15"/>
        <v>0</v>
      </c>
      <c r="AO57" s="32">
        <f t="shared" si="15"/>
        <v>0</v>
      </c>
      <c r="AP57" s="32">
        <f t="shared" si="14"/>
        <v>0</v>
      </c>
      <c r="AQ57" s="32">
        <f t="shared" si="14"/>
        <v>0</v>
      </c>
      <c r="AR57" s="32">
        <f t="shared" si="14"/>
        <v>0</v>
      </c>
      <c r="AS57" s="32">
        <f t="shared" si="14"/>
        <v>0</v>
      </c>
      <c r="AT57" s="32">
        <f t="shared" si="14"/>
        <v>0</v>
      </c>
      <c r="AU57" s="32">
        <f t="shared" si="14"/>
        <v>0</v>
      </c>
      <c r="AV57" s="32">
        <f t="shared" si="14"/>
        <v>0</v>
      </c>
      <c r="AW57" s="32">
        <f t="shared" si="14"/>
        <v>0</v>
      </c>
      <c r="AX57" s="32">
        <f t="shared" si="14"/>
        <v>0</v>
      </c>
      <c r="AY57" s="32">
        <f t="shared" si="14"/>
        <v>0</v>
      </c>
      <c r="AZ57" s="32">
        <f t="shared" si="14"/>
        <v>0</v>
      </c>
      <c r="BA57" s="32">
        <f t="shared" si="14"/>
        <v>0</v>
      </c>
      <c r="BB57" s="32">
        <f t="shared" si="14"/>
        <v>0</v>
      </c>
      <c r="BC57" s="32">
        <f t="shared" si="14"/>
        <v>0</v>
      </c>
      <c r="BD57" s="32">
        <f t="shared" si="14"/>
        <v>0</v>
      </c>
      <c r="BE57" s="32">
        <f t="shared" si="14"/>
        <v>0</v>
      </c>
      <c r="BF57" s="32">
        <f t="shared" si="16"/>
        <v>0</v>
      </c>
      <c r="BG57" s="32">
        <f t="shared" si="16"/>
        <v>0</v>
      </c>
      <c r="BH57" s="32">
        <f t="shared" si="16"/>
        <v>0</v>
      </c>
      <c r="BI57" s="32">
        <f t="shared" si="16"/>
        <v>0</v>
      </c>
      <c r="BJ57" s="32">
        <f t="shared" si="16"/>
        <v>0</v>
      </c>
      <c r="BK57" s="32">
        <f t="shared" si="16"/>
        <v>0</v>
      </c>
      <c r="BL57" s="84" t="s">
        <v>260</v>
      </c>
      <c r="BM57" s="84" t="s">
        <v>255</v>
      </c>
      <c r="BN57" s="115">
        <f t="shared" si="7"/>
        <v>116223.81600000002</v>
      </c>
      <c r="BO57" s="115">
        <f t="shared" si="8"/>
        <v>1973.4160000000004</v>
      </c>
      <c r="BP57" s="115">
        <f t="shared" si="9"/>
        <v>10386.400000000001</v>
      </c>
      <c r="BQ57" s="89">
        <f t="shared" si="6"/>
        <v>103864.00000000001</v>
      </c>
      <c r="BT57" s="34"/>
    </row>
    <row r="58" spans="1:72" ht="33" customHeight="1">
      <c r="A58" s="35" t="s">
        <v>255</v>
      </c>
      <c r="B58" s="36" t="s">
        <v>256</v>
      </c>
      <c r="C58" s="37">
        <v>118</v>
      </c>
      <c r="D58" s="38" t="s">
        <v>265</v>
      </c>
      <c r="E58" s="39" t="s">
        <v>266</v>
      </c>
      <c r="F58" s="40" t="s">
        <v>259</v>
      </c>
      <c r="G58" s="41">
        <v>1202.02</v>
      </c>
      <c r="H58" s="42">
        <f t="shared" si="0"/>
        <v>120.202</v>
      </c>
      <c r="I58" s="42">
        <f t="shared" si="1"/>
        <v>22.838380000000001</v>
      </c>
      <c r="J58" s="42">
        <f t="shared" si="2"/>
        <v>1345.0603799999999</v>
      </c>
      <c r="L58" s="43">
        <f t="shared" si="13"/>
        <v>100</v>
      </c>
      <c r="M58" s="44">
        <v>100</v>
      </c>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M58" s="32">
        <f t="shared" si="15"/>
        <v>134506</v>
      </c>
      <c r="AN58" s="32">
        <f t="shared" si="15"/>
        <v>0</v>
      </c>
      <c r="AO58" s="32">
        <f t="shared" si="15"/>
        <v>0</v>
      </c>
      <c r="AP58" s="32">
        <f t="shared" si="14"/>
        <v>0</v>
      </c>
      <c r="AQ58" s="32">
        <f t="shared" si="14"/>
        <v>0</v>
      </c>
      <c r="AR58" s="32">
        <f t="shared" si="14"/>
        <v>0</v>
      </c>
      <c r="AS58" s="32">
        <f t="shared" si="14"/>
        <v>0</v>
      </c>
      <c r="AT58" s="32">
        <f t="shared" si="14"/>
        <v>0</v>
      </c>
      <c r="AU58" s="32">
        <f t="shared" si="14"/>
        <v>0</v>
      </c>
      <c r="AV58" s="32">
        <f t="shared" si="14"/>
        <v>0</v>
      </c>
      <c r="AW58" s="32">
        <f t="shared" si="14"/>
        <v>0</v>
      </c>
      <c r="AX58" s="32">
        <f t="shared" si="14"/>
        <v>0</v>
      </c>
      <c r="AY58" s="32">
        <f t="shared" si="14"/>
        <v>0</v>
      </c>
      <c r="AZ58" s="32">
        <f t="shared" si="14"/>
        <v>0</v>
      </c>
      <c r="BA58" s="32">
        <f t="shared" si="14"/>
        <v>0</v>
      </c>
      <c r="BB58" s="32">
        <f t="shared" si="14"/>
        <v>0</v>
      </c>
      <c r="BC58" s="32">
        <f t="shared" si="14"/>
        <v>0</v>
      </c>
      <c r="BD58" s="32">
        <f t="shared" si="14"/>
        <v>0</v>
      </c>
      <c r="BE58" s="32">
        <f t="shared" si="14"/>
        <v>0</v>
      </c>
      <c r="BF58" s="32">
        <f t="shared" si="16"/>
        <v>0</v>
      </c>
      <c r="BG58" s="32">
        <f t="shared" si="16"/>
        <v>0</v>
      </c>
      <c r="BH58" s="32">
        <f t="shared" si="16"/>
        <v>0</v>
      </c>
      <c r="BI58" s="32">
        <f t="shared" si="16"/>
        <v>0</v>
      </c>
      <c r="BJ58" s="32">
        <f t="shared" si="16"/>
        <v>0</v>
      </c>
      <c r="BK58" s="32">
        <f t="shared" si="16"/>
        <v>0</v>
      </c>
      <c r="BL58" s="84" t="s">
        <v>260</v>
      </c>
      <c r="BM58" s="84" t="s">
        <v>255</v>
      </c>
      <c r="BN58" s="115">
        <f t="shared" si="7"/>
        <v>134506.038</v>
      </c>
      <c r="BO58" s="115">
        <f t="shared" si="8"/>
        <v>2283.8380000000002</v>
      </c>
      <c r="BP58" s="115">
        <f t="shared" si="9"/>
        <v>12020.2</v>
      </c>
      <c r="BQ58" s="89">
        <f t="shared" si="6"/>
        <v>120202</v>
      </c>
      <c r="BT58" s="34"/>
    </row>
    <row r="59" spans="1:72" ht="33" customHeight="1">
      <c r="A59" s="35" t="s">
        <v>255</v>
      </c>
      <c r="B59" s="36" t="s">
        <v>256</v>
      </c>
      <c r="C59" s="37">
        <v>120</v>
      </c>
      <c r="D59" s="38" t="s">
        <v>267</v>
      </c>
      <c r="E59" s="39" t="s">
        <v>268</v>
      </c>
      <c r="F59" s="40" t="s">
        <v>259</v>
      </c>
      <c r="G59" s="41">
        <v>1270.49</v>
      </c>
      <c r="H59" s="42">
        <f t="shared" si="0"/>
        <v>127.04900000000001</v>
      </c>
      <c r="I59" s="42">
        <f t="shared" si="1"/>
        <v>24.139310000000002</v>
      </c>
      <c r="J59" s="42">
        <f t="shared" si="2"/>
        <v>1421.67831</v>
      </c>
      <c r="L59" s="43">
        <f t="shared" si="13"/>
        <v>100</v>
      </c>
      <c r="M59" s="44">
        <v>100</v>
      </c>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M59" s="32">
        <f t="shared" si="15"/>
        <v>142168</v>
      </c>
      <c r="AN59" s="32">
        <f t="shared" si="15"/>
        <v>0</v>
      </c>
      <c r="AO59" s="32">
        <f t="shared" si="15"/>
        <v>0</v>
      </c>
      <c r="AP59" s="32">
        <f t="shared" si="14"/>
        <v>0</v>
      </c>
      <c r="AQ59" s="32">
        <f t="shared" si="14"/>
        <v>0</v>
      </c>
      <c r="AR59" s="32">
        <f t="shared" si="14"/>
        <v>0</v>
      </c>
      <c r="AS59" s="32">
        <f t="shared" si="14"/>
        <v>0</v>
      </c>
      <c r="AT59" s="32">
        <f t="shared" si="14"/>
        <v>0</v>
      </c>
      <c r="AU59" s="32">
        <f t="shared" si="14"/>
        <v>0</v>
      </c>
      <c r="AV59" s="32">
        <f t="shared" si="14"/>
        <v>0</v>
      </c>
      <c r="AW59" s="32">
        <f t="shared" si="14"/>
        <v>0</v>
      </c>
      <c r="AX59" s="32">
        <f t="shared" si="14"/>
        <v>0</v>
      </c>
      <c r="AY59" s="32">
        <f t="shared" si="14"/>
        <v>0</v>
      </c>
      <c r="AZ59" s="32">
        <f t="shared" si="14"/>
        <v>0</v>
      </c>
      <c r="BA59" s="32">
        <f t="shared" si="14"/>
        <v>0</v>
      </c>
      <c r="BB59" s="32">
        <f t="shared" si="14"/>
        <v>0</v>
      </c>
      <c r="BC59" s="32">
        <f t="shared" si="14"/>
        <v>0</v>
      </c>
      <c r="BD59" s="32">
        <f t="shared" si="14"/>
        <v>0</v>
      </c>
      <c r="BE59" s="32">
        <f t="shared" si="14"/>
        <v>0</v>
      </c>
      <c r="BF59" s="32">
        <f t="shared" si="16"/>
        <v>0</v>
      </c>
      <c r="BG59" s="32">
        <f t="shared" si="16"/>
        <v>0</v>
      </c>
      <c r="BH59" s="32">
        <f t="shared" si="16"/>
        <v>0</v>
      </c>
      <c r="BI59" s="32">
        <f t="shared" si="16"/>
        <v>0</v>
      </c>
      <c r="BJ59" s="32">
        <f t="shared" si="16"/>
        <v>0</v>
      </c>
      <c r="BK59" s="32">
        <f t="shared" si="16"/>
        <v>0</v>
      </c>
      <c r="BL59" s="84" t="s">
        <v>260</v>
      </c>
      <c r="BM59" s="84" t="s">
        <v>255</v>
      </c>
      <c r="BN59" s="115">
        <f t="shared" si="7"/>
        <v>142167.83100000001</v>
      </c>
      <c r="BO59" s="115">
        <f t="shared" si="8"/>
        <v>2413.9310000000005</v>
      </c>
      <c r="BP59" s="115">
        <f t="shared" si="9"/>
        <v>12704.900000000001</v>
      </c>
      <c r="BQ59" s="89">
        <f t="shared" si="6"/>
        <v>127049</v>
      </c>
      <c r="BT59" s="34"/>
    </row>
    <row r="60" spans="1:72" ht="33" customHeight="1">
      <c r="A60" s="35" t="s">
        <v>255</v>
      </c>
      <c r="B60" s="36" t="s">
        <v>256</v>
      </c>
      <c r="C60" s="37">
        <v>124</v>
      </c>
      <c r="D60" s="51" t="s">
        <v>269</v>
      </c>
      <c r="E60" s="39" t="s">
        <v>270</v>
      </c>
      <c r="F60" s="40" t="s">
        <v>259</v>
      </c>
      <c r="G60" s="41">
        <v>7167</v>
      </c>
      <c r="H60" s="42">
        <f t="shared" si="0"/>
        <v>716.7</v>
      </c>
      <c r="I60" s="42">
        <f t="shared" si="1"/>
        <v>136.173</v>
      </c>
      <c r="J60" s="42">
        <f t="shared" si="2"/>
        <v>8019.8729999999996</v>
      </c>
      <c r="L60" s="43">
        <f t="shared" si="13"/>
        <v>100</v>
      </c>
      <c r="M60" s="44">
        <v>100</v>
      </c>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M60" s="32">
        <f t="shared" si="15"/>
        <v>801987</v>
      </c>
      <c r="AN60" s="32">
        <f t="shared" si="15"/>
        <v>0</v>
      </c>
      <c r="AO60" s="32">
        <f t="shared" si="15"/>
        <v>0</v>
      </c>
      <c r="AP60" s="32">
        <f t="shared" si="14"/>
        <v>0</v>
      </c>
      <c r="AQ60" s="32">
        <f t="shared" si="14"/>
        <v>0</v>
      </c>
      <c r="AR60" s="32">
        <f t="shared" si="14"/>
        <v>0</v>
      </c>
      <c r="AS60" s="32">
        <f t="shared" si="14"/>
        <v>0</v>
      </c>
      <c r="AT60" s="32">
        <f t="shared" si="14"/>
        <v>0</v>
      </c>
      <c r="AU60" s="32">
        <f t="shared" si="14"/>
        <v>0</v>
      </c>
      <c r="AV60" s="32">
        <f t="shared" si="14"/>
        <v>0</v>
      </c>
      <c r="AW60" s="32">
        <f t="shared" si="14"/>
        <v>0</v>
      </c>
      <c r="AX60" s="32">
        <f t="shared" si="14"/>
        <v>0</v>
      </c>
      <c r="AY60" s="32">
        <f t="shared" si="14"/>
        <v>0</v>
      </c>
      <c r="AZ60" s="32">
        <f t="shared" si="14"/>
        <v>0</v>
      </c>
      <c r="BA60" s="32">
        <f t="shared" si="14"/>
        <v>0</v>
      </c>
      <c r="BB60" s="32">
        <f t="shared" si="14"/>
        <v>0</v>
      </c>
      <c r="BC60" s="32">
        <f t="shared" si="14"/>
        <v>0</v>
      </c>
      <c r="BD60" s="32">
        <f t="shared" si="14"/>
        <v>0</v>
      </c>
      <c r="BE60" s="32">
        <f t="shared" si="14"/>
        <v>0</v>
      </c>
      <c r="BF60" s="32">
        <f t="shared" si="16"/>
        <v>0</v>
      </c>
      <c r="BG60" s="32">
        <f t="shared" si="16"/>
        <v>0</v>
      </c>
      <c r="BH60" s="32">
        <f t="shared" si="16"/>
        <v>0</v>
      </c>
      <c r="BI60" s="32">
        <f t="shared" si="16"/>
        <v>0</v>
      </c>
      <c r="BJ60" s="32">
        <f t="shared" si="16"/>
        <v>0</v>
      </c>
      <c r="BK60" s="32">
        <f t="shared" si="16"/>
        <v>0</v>
      </c>
      <c r="BL60" s="84" t="s">
        <v>260</v>
      </c>
      <c r="BM60" s="84" t="s">
        <v>255</v>
      </c>
      <c r="BN60" s="115">
        <f t="shared" si="7"/>
        <v>801987.3</v>
      </c>
      <c r="BO60" s="115">
        <f t="shared" si="8"/>
        <v>13617.3</v>
      </c>
      <c r="BP60" s="115">
        <f t="shared" si="9"/>
        <v>71670</v>
      </c>
      <c r="BQ60" s="89">
        <f t="shared" si="6"/>
        <v>716700</v>
      </c>
      <c r="BT60" s="34"/>
    </row>
    <row r="61" spans="1:72" ht="33" customHeight="1">
      <c r="A61" s="35" t="s">
        <v>255</v>
      </c>
      <c r="B61" s="36" t="s">
        <v>256</v>
      </c>
      <c r="C61" s="37">
        <v>125</v>
      </c>
      <c r="D61" s="38" t="s">
        <v>271</v>
      </c>
      <c r="E61" s="39" t="s">
        <v>272</v>
      </c>
      <c r="F61" s="40" t="s">
        <v>259</v>
      </c>
      <c r="G61" s="41">
        <v>2376.8200000000002</v>
      </c>
      <c r="H61" s="42">
        <f t="shared" si="0"/>
        <v>237.68200000000002</v>
      </c>
      <c r="I61" s="42">
        <f t="shared" si="1"/>
        <v>45.159580000000005</v>
      </c>
      <c r="J61" s="42">
        <f t="shared" si="2"/>
        <v>2659.6615800000004</v>
      </c>
      <c r="L61" s="43">
        <f t="shared" si="13"/>
        <v>100</v>
      </c>
      <c r="M61" s="44">
        <v>100</v>
      </c>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M61" s="32">
        <f t="shared" si="15"/>
        <v>265966</v>
      </c>
      <c r="AN61" s="32">
        <f t="shared" si="15"/>
        <v>0</v>
      </c>
      <c r="AO61" s="32">
        <f t="shared" si="15"/>
        <v>0</v>
      </c>
      <c r="AP61" s="32">
        <f t="shared" si="14"/>
        <v>0</v>
      </c>
      <c r="AQ61" s="32">
        <f t="shared" si="14"/>
        <v>0</v>
      </c>
      <c r="AR61" s="32">
        <f t="shared" si="14"/>
        <v>0</v>
      </c>
      <c r="AS61" s="32">
        <f t="shared" si="14"/>
        <v>0</v>
      </c>
      <c r="AT61" s="32">
        <f t="shared" si="14"/>
        <v>0</v>
      </c>
      <c r="AU61" s="32">
        <f t="shared" si="14"/>
        <v>0</v>
      </c>
      <c r="AV61" s="32">
        <f t="shared" si="14"/>
        <v>0</v>
      </c>
      <c r="AW61" s="32">
        <f t="shared" si="14"/>
        <v>0</v>
      </c>
      <c r="AX61" s="32">
        <f t="shared" si="14"/>
        <v>0</v>
      </c>
      <c r="AY61" s="32">
        <f t="shared" si="14"/>
        <v>0</v>
      </c>
      <c r="AZ61" s="32">
        <f t="shared" si="14"/>
        <v>0</v>
      </c>
      <c r="BA61" s="32">
        <f t="shared" si="14"/>
        <v>0</v>
      </c>
      <c r="BB61" s="32">
        <f t="shared" si="14"/>
        <v>0</v>
      </c>
      <c r="BC61" s="32">
        <f t="shared" si="14"/>
        <v>0</v>
      </c>
      <c r="BD61" s="32">
        <f t="shared" si="14"/>
        <v>0</v>
      </c>
      <c r="BE61" s="32">
        <f t="shared" si="14"/>
        <v>0</v>
      </c>
      <c r="BF61" s="32">
        <f t="shared" si="16"/>
        <v>0</v>
      </c>
      <c r="BG61" s="32">
        <f t="shared" si="16"/>
        <v>0</v>
      </c>
      <c r="BH61" s="32">
        <f t="shared" si="16"/>
        <v>0</v>
      </c>
      <c r="BI61" s="32">
        <f t="shared" si="16"/>
        <v>0</v>
      </c>
      <c r="BJ61" s="32">
        <f t="shared" si="16"/>
        <v>0</v>
      </c>
      <c r="BK61" s="32">
        <f t="shared" si="16"/>
        <v>0</v>
      </c>
      <c r="BL61" s="84" t="s">
        <v>260</v>
      </c>
      <c r="BM61" s="84" t="s">
        <v>255</v>
      </c>
      <c r="BN61" s="115">
        <f t="shared" si="7"/>
        <v>265966.15800000005</v>
      </c>
      <c r="BO61" s="115">
        <f t="shared" si="8"/>
        <v>4515.9580000000005</v>
      </c>
      <c r="BP61" s="115">
        <f t="shared" si="9"/>
        <v>23768.200000000004</v>
      </c>
      <c r="BQ61" s="89">
        <f t="shared" si="6"/>
        <v>237682.00000000003</v>
      </c>
      <c r="BT61" s="34"/>
    </row>
    <row r="62" spans="1:72" ht="33" customHeight="1">
      <c r="A62" s="35" t="s">
        <v>255</v>
      </c>
      <c r="B62" s="36" t="s">
        <v>256</v>
      </c>
      <c r="C62" s="37">
        <v>126</v>
      </c>
      <c r="D62" s="51" t="s">
        <v>273</v>
      </c>
      <c r="E62" s="39" t="s">
        <v>274</v>
      </c>
      <c r="F62" s="40" t="s">
        <v>259</v>
      </c>
      <c r="G62" s="41">
        <v>7296.68</v>
      </c>
      <c r="H62" s="42">
        <f t="shared" si="0"/>
        <v>729.66800000000012</v>
      </c>
      <c r="I62" s="42">
        <f t="shared" si="1"/>
        <v>138.63692000000003</v>
      </c>
      <c r="J62" s="42">
        <f t="shared" si="2"/>
        <v>8164.9849199999999</v>
      </c>
      <c r="L62" s="43">
        <f t="shared" si="13"/>
        <v>100</v>
      </c>
      <c r="M62" s="44">
        <v>100</v>
      </c>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M62" s="32">
        <f t="shared" si="15"/>
        <v>816498</v>
      </c>
      <c r="AN62" s="32">
        <f t="shared" si="15"/>
        <v>0</v>
      </c>
      <c r="AO62" s="32">
        <f t="shared" si="15"/>
        <v>0</v>
      </c>
      <c r="AP62" s="32">
        <f t="shared" si="14"/>
        <v>0</v>
      </c>
      <c r="AQ62" s="32">
        <f t="shared" si="14"/>
        <v>0</v>
      </c>
      <c r="AR62" s="32">
        <f t="shared" si="14"/>
        <v>0</v>
      </c>
      <c r="AS62" s="32">
        <f t="shared" si="14"/>
        <v>0</v>
      </c>
      <c r="AT62" s="32">
        <f t="shared" si="14"/>
        <v>0</v>
      </c>
      <c r="AU62" s="32">
        <f t="shared" si="14"/>
        <v>0</v>
      </c>
      <c r="AV62" s="32">
        <f t="shared" si="14"/>
        <v>0</v>
      </c>
      <c r="AW62" s="32">
        <f t="shared" si="14"/>
        <v>0</v>
      </c>
      <c r="AX62" s="32">
        <f t="shared" si="14"/>
        <v>0</v>
      </c>
      <c r="AY62" s="32">
        <f t="shared" si="14"/>
        <v>0</v>
      </c>
      <c r="AZ62" s="32">
        <f t="shared" si="14"/>
        <v>0</v>
      </c>
      <c r="BA62" s="32">
        <f t="shared" si="14"/>
        <v>0</v>
      </c>
      <c r="BB62" s="32">
        <f t="shared" si="14"/>
        <v>0</v>
      </c>
      <c r="BC62" s="32">
        <f t="shared" si="14"/>
        <v>0</v>
      </c>
      <c r="BD62" s="32">
        <f t="shared" si="14"/>
        <v>0</v>
      </c>
      <c r="BE62" s="32">
        <f t="shared" si="14"/>
        <v>0</v>
      </c>
      <c r="BF62" s="32">
        <f t="shared" si="16"/>
        <v>0</v>
      </c>
      <c r="BG62" s="32">
        <f t="shared" si="16"/>
        <v>0</v>
      </c>
      <c r="BH62" s="32">
        <f t="shared" si="16"/>
        <v>0</v>
      </c>
      <c r="BI62" s="32">
        <f t="shared" si="16"/>
        <v>0</v>
      </c>
      <c r="BJ62" s="32">
        <f t="shared" si="16"/>
        <v>0</v>
      </c>
      <c r="BK62" s="32">
        <f t="shared" si="16"/>
        <v>0</v>
      </c>
      <c r="BL62" s="84" t="s">
        <v>260</v>
      </c>
      <c r="BM62" s="84" t="s">
        <v>255</v>
      </c>
      <c r="BN62" s="115">
        <f t="shared" si="7"/>
        <v>816498.49200000009</v>
      </c>
      <c r="BO62" s="115">
        <f t="shared" si="8"/>
        <v>13863.692000000001</v>
      </c>
      <c r="BP62" s="115">
        <f t="shared" si="9"/>
        <v>72966.8</v>
      </c>
      <c r="BQ62" s="89">
        <f t="shared" si="6"/>
        <v>729668</v>
      </c>
      <c r="BT62" s="34"/>
    </row>
    <row r="63" spans="1:72" ht="33" customHeight="1">
      <c r="A63" s="35" t="s">
        <v>255</v>
      </c>
      <c r="B63" s="36" t="s">
        <v>256</v>
      </c>
      <c r="C63" s="49">
        <v>127</v>
      </c>
      <c r="D63" s="50" t="s">
        <v>275</v>
      </c>
      <c r="E63" s="39" t="s">
        <v>276</v>
      </c>
      <c r="F63" s="40" t="s">
        <v>259</v>
      </c>
      <c r="G63" s="41">
        <v>1813.54</v>
      </c>
      <c r="H63" s="42">
        <f t="shared" si="0"/>
        <v>181.35400000000001</v>
      </c>
      <c r="I63" s="42">
        <f t="shared" si="1"/>
        <v>34.457260000000005</v>
      </c>
      <c r="J63" s="42">
        <f t="shared" si="2"/>
        <v>2029.3512599999999</v>
      </c>
      <c r="L63" s="43">
        <f t="shared" si="13"/>
        <v>100</v>
      </c>
      <c r="M63" s="44">
        <v>100</v>
      </c>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M63" s="32">
        <f t="shared" si="15"/>
        <v>202935</v>
      </c>
      <c r="AN63" s="32">
        <f t="shared" si="15"/>
        <v>0</v>
      </c>
      <c r="AO63" s="32">
        <f t="shared" si="15"/>
        <v>0</v>
      </c>
      <c r="AP63" s="32">
        <f t="shared" si="14"/>
        <v>0</v>
      </c>
      <c r="AQ63" s="32">
        <f t="shared" si="14"/>
        <v>0</v>
      </c>
      <c r="AR63" s="32">
        <f t="shared" si="14"/>
        <v>0</v>
      </c>
      <c r="AS63" s="32">
        <f t="shared" si="14"/>
        <v>0</v>
      </c>
      <c r="AT63" s="32">
        <f t="shared" si="14"/>
        <v>0</v>
      </c>
      <c r="AU63" s="32">
        <f t="shared" ref="AU63:BH85" si="17">+ROUND((U63*$J63),0)</f>
        <v>0</v>
      </c>
      <c r="AV63" s="32">
        <f t="shared" si="17"/>
        <v>0</v>
      </c>
      <c r="AW63" s="32">
        <f t="shared" si="17"/>
        <v>0</v>
      </c>
      <c r="AX63" s="32">
        <f t="shared" si="17"/>
        <v>0</v>
      </c>
      <c r="AY63" s="32">
        <f t="shared" si="17"/>
        <v>0</v>
      </c>
      <c r="AZ63" s="32">
        <f t="shared" si="17"/>
        <v>0</v>
      </c>
      <c r="BA63" s="32">
        <f t="shared" si="17"/>
        <v>0</v>
      </c>
      <c r="BB63" s="32">
        <f t="shared" si="17"/>
        <v>0</v>
      </c>
      <c r="BC63" s="32">
        <f t="shared" si="17"/>
        <v>0</v>
      </c>
      <c r="BD63" s="32">
        <f t="shared" si="17"/>
        <v>0</v>
      </c>
      <c r="BE63" s="32">
        <f t="shared" si="17"/>
        <v>0</v>
      </c>
      <c r="BF63" s="32">
        <f t="shared" si="16"/>
        <v>0</v>
      </c>
      <c r="BG63" s="32">
        <f t="shared" si="16"/>
        <v>0</v>
      </c>
      <c r="BH63" s="32">
        <f t="shared" si="16"/>
        <v>0</v>
      </c>
      <c r="BI63" s="32">
        <f t="shared" si="16"/>
        <v>0</v>
      </c>
      <c r="BJ63" s="32">
        <f t="shared" si="16"/>
        <v>0</v>
      </c>
      <c r="BK63" s="32">
        <f t="shared" si="16"/>
        <v>0</v>
      </c>
      <c r="BL63" s="84" t="s">
        <v>260</v>
      </c>
      <c r="BM63" s="84" t="s">
        <v>255</v>
      </c>
      <c r="BN63" s="115">
        <f t="shared" si="7"/>
        <v>202935.12599999999</v>
      </c>
      <c r="BO63" s="115">
        <f t="shared" si="8"/>
        <v>3445.7260000000001</v>
      </c>
      <c r="BP63" s="115">
        <f t="shared" si="9"/>
        <v>18135.400000000001</v>
      </c>
      <c r="BQ63" s="89">
        <f t="shared" si="6"/>
        <v>181354</v>
      </c>
      <c r="BT63" s="34"/>
    </row>
    <row r="64" spans="1:72" ht="33" customHeight="1">
      <c r="A64" s="52" t="s">
        <v>277</v>
      </c>
      <c r="B64" s="52" t="s">
        <v>278</v>
      </c>
      <c r="C64" s="37">
        <v>136</v>
      </c>
      <c r="D64" s="38" t="s">
        <v>279</v>
      </c>
      <c r="E64" s="46" t="s">
        <v>280</v>
      </c>
      <c r="F64" s="40" t="s">
        <v>281</v>
      </c>
      <c r="G64" s="41">
        <v>6018.26</v>
      </c>
      <c r="H64" s="42">
        <f t="shared" si="0"/>
        <v>601.82600000000002</v>
      </c>
      <c r="I64" s="42">
        <f t="shared" si="1"/>
        <v>114.34694</v>
      </c>
      <c r="J64" s="42">
        <f t="shared" si="2"/>
        <v>6734.4329400000006</v>
      </c>
      <c r="L64" s="43">
        <f t="shared" si="13"/>
        <v>20</v>
      </c>
      <c r="M64" s="44">
        <v>20</v>
      </c>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M64" s="32">
        <f t="shared" si="15"/>
        <v>134689</v>
      </c>
      <c r="AN64" s="32">
        <f t="shared" si="15"/>
        <v>0</v>
      </c>
      <c r="AO64" s="32">
        <f t="shared" si="15"/>
        <v>0</v>
      </c>
      <c r="AP64" s="32">
        <f t="shared" si="15"/>
        <v>0</v>
      </c>
      <c r="AQ64" s="32">
        <f t="shared" si="15"/>
        <v>0</v>
      </c>
      <c r="AR64" s="32">
        <f t="shared" si="15"/>
        <v>0</v>
      </c>
      <c r="AS64" s="32">
        <f t="shared" si="15"/>
        <v>0</v>
      </c>
      <c r="AT64" s="32">
        <f t="shared" si="15"/>
        <v>0</v>
      </c>
      <c r="AU64" s="32">
        <f t="shared" si="17"/>
        <v>0</v>
      </c>
      <c r="AV64" s="32">
        <f t="shared" si="17"/>
        <v>0</v>
      </c>
      <c r="AW64" s="32">
        <f t="shared" si="17"/>
        <v>0</v>
      </c>
      <c r="AX64" s="32">
        <f t="shared" si="17"/>
        <v>0</v>
      </c>
      <c r="AY64" s="32">
        <f t="shared" si="17"/>
        <v>0</v>
      </c>
      <c r="AZ64" s="32">
        <f t="shared" si="17"/>
        <v>0</v>
      </c>
      <c r="BA64" s="32">
        <f t="shared" si="17"/>
        <v>0</v>
      </c>
      <c r="BB64" s="32">
        <f t="shared" si="17"/>
        <v>0</v>
      </c>
      <c r="BC64" s="32">
        <f t="shared" si="17"/>
        <v>0</v>
      </c>
      <c r="BD64" s="32">
        <f t="shared" si="17"/>
        <v>0</v>
      </c>
      <c r="BE64" s="32">
        <f t="shared" si="17"/>
        <v>0</v>
      </c>
      <c r="BF64" s="32">
        <f t="shared" si="16"/>
        <v>0</v>
      </c>
      <c r="BG64" s="32">
        <f t="shared" si="16"/>
        <v>0</v>
      </c>
      <c r="BH64" s="32">
        <f t="shared" si="16"/>
        <v>0</v>
      </c>
      <c r="BI64" s="32">
        <f t="shared" si="16"/>
        <v>0</v>
      </c>
      <c r="BJ64" s="32">
        <f t="shared" si="16"/>
        <v>0</v>
      </c>
      <c r="BK64" s="32">
        <f t="shared" si="16"/>
        <v>0</v>
      </c>
      <c r="BL64" s="85" t="s">
        <v>282</v>
      </c>
      <c r="BM64" s="85" t="s">
        <v>277</v>
      </c>
      <c r="BN64" s="115">
        <f t="shared" si="7"/>
        <v>134688.6588</v>
      </c>
      <c r="BO64" s="115">
        <f t="shared" si="8"/>
        <v>2286.9388000000004</v>
      </c>
      <c r="BP64" s="115">
        <f t="shared" si="9"/>
        <v>12036.520000000002</v>
      </c>
      <c r="BQ64" s="89">
        <f t="shared" si="6"/>
        <v>120365.20000000001</v>
      </c>
      <c r="BT64" s="34"/>
    </row>
    <row r="65" spans="1:72" ht="33" customHeight="1">
      <c r="A65" s="52" t="s">
        <v>277</v>
      </c>
      <c r="B65" s="52" t="s">
        <v>278</v>
      </c>
      <c r="C65" s="37">
        <v>138</v>
      </c>
      <c r="D65" s="38" t="s">
        <v>283</v>
      </c>
      <c r="E65" s="46" t="s">
        <v>284</v>
      </c>
      <c r="F65" s="40" t="s">
        <v>281</v>
      </c>
      <c r="G65" s="41">
        <v>2257.2600000000002</v>
      </c>
      <c r="H65" s="42">
        <f t="shared" si="0"/>
        <v>225.72600000000003</v>
      </c>
      <c r="I65" s="42">
        <f t="shared" si="1"/>
        <v>42.887940000000008</v>
      </c>
      <c r="J65" s="42">
        <f t="shared" si="2"/>
        <v>2525.8739400000004</v>
      </c>
      <c r="L65" s="43">
        <f t="shared" si="13"/>
        <v>20</v>
      </c>
      <c r="M65" s="44">
        <v>20</v>
      </c>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M65" s="32">
        <f t="shared" si="15"/>
        <v>50517</v>
      </c>
      <c r="AN65" s="32">
        <f t="shared" si="15"/>
        <v>0</v>
      </c>
      <c r="AO65" s="32">
        <f t="shared" si="15"/>
        <v>0</v>
      </c>
      <c r="AP65" s="32">
        <f t="shared" si="15"/>
        <v>0</v>
      </c>
      <c r="AQ65" s="32">
        <f t="shared" si="15"/>
        <v>0</v>
      </c>
      <c r="AR65" s="32">
        <f t="shared" si="15"/>
        <v>0</v>
      </c>
      <c r="AS65" s="32">
        <f t="shared" si="15"/>
        <v>0</v>
      </c>
      <c r="AT65" s="32">
        <f t="shared" si="15"/>
        <v>0</v>
      </c>
      <c r="AU65" s="32">
        <f t="shared" si="17"/>
        <v>0</v>
      </c>
      <c r="AV65" s="32">
        <f t="shared" si="17"/>
        <v>0</v>
      </c>
      <c r="AW65" s="32">
        <f t="shared" si="17"/>
        <v>0</v>
      </c>
      <c r="AX65" s="32">
        <f t="shared" si="17"/>
        <v>0</v>
      </c>
      <c r="AY65" s="32">
        <f t="shared" si="17"/>
        <v>0</v>
      </c>
      <c r="AZ65" s="32">
        <f t="shared" si="17"/>
        <v>0</v>
      </c>
      <c r="BA65" s="32">
        <f t="shared" si="17"/>
        <v>0</v>
      </c>
      <c r="BB65" s="32">
        <f t="shared" si="17"/>
        <v>0</v>
      </c>
      <c r="BC65" s="32">
        <f t="shared" si="17"/>
        <v>0</v>
      </c>
      <c r="BD65" s="32">
        <f t="shared" si="17"/>
        <v>0</v>
      </c>
      <c r="BE65" s="32">
        <f t="shared" si="17"/>
        <v>0</v>
      </c>
      <c r="BF65" s="32">
        <f t="shared" si="16"/>
        <v>0</v>
      </c>
      <c r="BG65" s="32">
        <f t="shared" si="16"/>
        <v>0</v>
      </c>
      <c r="BH65" s="32">
        <f t="shared" si="16"/>
        <v>0</v>
      </c>
      <c r="BI65" s="32">
        <f t="shared" si="16"/>
        <v>0</v>
      </c>
      <c r="BJ65" s="32">
        <f t="shared" si="16"/>
        <v>0</v>
      </c>
      <c r="BK65" s="32">
        <f t="shared" si="16"/>
        <v>0</v>
      </c>
      <c r="BL65" s="85" t="s">
        <v>282</v>
      </c>
      <c r="BM65" s="85" t="s">
        <v>277</v>
      </c>
      <c r="BN65" s="115">
        <f t="shared" si="7"/>
        <v>50517.478800000004</v>
      </c>
      <c r="BO65" s="115">
        <f t="shared" si="8"/>
        <v>857.75880000000006</v>
      </c>
      <c r="BP65" s="115">
        <f t="shared" si="9"/>
        <v>4514.5200000000004</v>
      </c>
      <c r="BQ65" s="89">
        <f t="shared" si="6"/>
        <v>45145.200000000004</v>
      </c>
      <c r="BT65" s="34"/>
    </row>
    <row r="66" spans="1:72" ht="33" customHeight="1">
      <c r="A66" s="35" t="s">
        <v>285</v>
      </c>
      <c r="B66" s="36" t="s">
        <v>286</v>
      </c>
      <c r="C66" s="37">
        <v>141</v>
      </c>
      <c r="D66" s="38" t="s">
        <v>287</v>
      </c>
      <c r="E66" s="39" t="s">
        <v>288</v>
      </c>
      <c r="F66" s="40" t="s">
        <v>289</v>
      </c>
      <c r="G66" s="41">
        <v>1064.73</v>
      </c>
      <c r="H66" s="42">
        <f t="shared" si="0"/>
        <v>106.47300000000001</v>
      </c>
      <c r="I66" s="42">
        <f t="shared" si="1"/>
        <v>20.229870000000002</v>
      </c>
      <c r="J66" s="42">
        <f t="shared" si="2"/>
        <v>1191.4328699999999</v>
      </c>
      <c r="L66" s="43">
        <f t="shared" si="13"/>
        <v>0</v>
      </c>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M66" s="32">
        <f t="shared" si="15"/>
        <v>0</v>
      </c>
      <c r="AN66" s="32">
        <f t="shared" si="15"/>
        <v>0</v>
      </c>
      <c r="AO66" s="32">
        <f t="shared" si="15"/>
        <v>0</v>
      </c>
      <c r="AP66" s="32">
        <f t="shared" si="15"/>
        <v>0</v>
      </c>
      <c r="AQ66" s="32">
        <f t="shared" si="15"/>
        <v>0</v>
      </c>
      <c r="AR66" s="32">
        <f t="shared" si="15"/>
        <v>0</v>
      </c>
      <c r="AS66" s="32">
        <f t="shared" si="15"/>
        <v>0</v>
      </c>
      <c r="AT66" s="32">
        <f t="shared" si="15"/>
        <v>0</v>
      </c>
      <c r="AU66" s="32">
        <f t="shared" si="17"/>
        <v>0</v>
      </c>
      <c r="AV66" s="32">
        <f t="shared" si="17"/>
        <v>0</v>
      </c>
      <c r="AW66" s="32">
        <f t="shared" si="17"/>
        <v>0</v>
      </c>
      <c r="AX66" s="32">
        <f t="shared" si="17"/>
        <v>0</v>
      </c>
      <c r="AY66" s="32">
        <f t="shared" si="17"/>
        <v>0</v>
      </c>
      <c r="AZ66" s="32">
        <f t="shared" si="17"/>
        <v>0</v>
      </c>
      <c r="BA66" s="32">
        <f t="shared" si="17"/>
        <v>0</v>
      </c>
      <c r="BB66" s="32">
        <f t="shared" si="17"/>
        <v>0</v>
      </c>
      <c r="BC66" s="32">
        <f t="shared" si="17"/>
        <v>0</v>
      </c>
      <c r="BD66" s="32">
        <f t="shared" si="17"/>
        <v>0</v>
      </c>
      <c r="BE66" s="32">
        <f t="shared" si="17"/>
        <v>0</v>
      </c>
      <c r="BF66" s="32">
        <f t="shared" si="16"/>
        <v>0</v>
      </c>
      <c r="BG66" s="32">
        <f t="shared" si="16"/>
        <v>0</v>
      </c>
      <c r="BH66" s="32">
        <f t="shared" si="16"/>
        <v>0</v>
      </c>
      <c r="BI66" s="32">
        <f t="shared" si="16"/>
        <v>0</v>
      </c>
      <c r="BJ66" s="32">
        <f t="shared" si="16"/>
        <v>0</v>
      </c>
      <c r="BK66" s="32">
        <f t="shared" si="16"/>
        <v>0</v>
      </c>
      <c r="BL66" s="84" t="s">
        <v>290</v>
      </c>
      <c r="BM66" s="84" t="s">
        <v>285</v>
      </c>
      <c r="BN66" s="115">
        <f t="shared" si="7"/>
        <v>0</v>
      </c>
      <c r="BO66" s="115">
        <f t="shared" si="8"/>
        <v>0</v>
      </c>
      <c r="BP66" s="115">
        <f t="shared" si="9"/>
        <v>0</v>
      </c>
      <c r="BQ66" s="89">
        <f t="shared" si="6"/>
        <v>0</v>
      </c>
      <c r="BT66" s="34"/>
    </row>
    <row r="67" spans="1:72" ht="33" customHeight="1">
      <c r="A67" s="35" t="s">
        <v>285</v>
      </c>
      <c r="B67" s="36" t="s">
        <v>286</v>
      </c>
      <c r="C67" s="37">
        <v>143</v>
      </c>
      <c r="D67" s="38" t="s">
        <v>291</v>
      </c>
      <c r="E67" s="46" t="s">
        <v>292</v>
      </c>
      <c r="F67" s="40" t="s">
        <v>289</v>
      </c>
      <c r="G67" s="41">
        <v>6572.61</v>
      </c>
      <c r="H67" s="42">
        <f t="shared" ref="H67:H130" si="18">+G67*10%</f>
        <v>657.26099999999997</v>
      </c>
      <c r="I67" s="42">
        <f t="shared" ref="I67:I130" si="19">+H67*19%</f>
        <v>124.87958999999999</v>
      </c>
      <c r="J67" s="42">
        <f t="shared" ref="J67:J130" si="20">+G67+H67+I67</f>
        <v>7354.7505899999987</v>
      </c>
      <c r="L67" s="43">
        <f t="shared" ref="L67:L98" si="21">SUM(M67:AK67)</f>
        <v>1128</v>
      </c>
      <c r="M67" s="44">
        <v>700</v>
      </c>
      <c r="N67" s="44">
        <v>40</v>
      </c>
      <c r="O67" s="44">
        <v>20</v>
      </c>
      <c r="P67" s="44"/>
      <c r="Q67" s="44">
        <v>33</v>
      </c>
      <c r="R67" s="44"/>
      <c r="S67" s="44">
        <v>30</v>
      </c>
      <c r="T67" s="44"/>
      <c r="U67" s="44">
        <v>80</v>
      </c>
      <c r="V67" s="44">
        <v>40</v>
      </c>
      <c r="W67" s="44">
        <v>50</v>
      </c>
      <c r="X67" s="44">
        <v>20</v>
      </c>
      <c r="Y67" s="44"/>
      <c r="Z67" s="44">
        <v>10</v>
      </c>
      <c r="AA67" s="44"/>
      <c r="AB67" s="44"/>
      <c r="AC67" s="44"/>
      <c r="AD67" s="44">
        <v>40</v>
      </c>
      <c r="AE67" s="44"/>
      <c r="AF67" s="44">
        <v>20</v>
      </c>
      <c r="AG67" s="44"/>
      <c r="AH67" s="44"/>
      <c r="AI67" s="44">
        <v>30</v>
      </c>
      <c r="AJ67" s="44">
        <v>15</v>
      </c>
      <c r="AK67" s="44"/>
      <c r="AM67" s="32">
        <f t="shared" si="15"/>
        <v>5148325</v>
      </c>
      <c r="AN67" s="32">
        <f t="shared" si="15"/>
        <v>294190</v>
      </c>
      <c r="AO67" s="32">
        <f t="shared" si="15"/>
        <v>147095</v>
      </c>
      <c r="AP67" s="32">
        <f t="shared" si="15"/>
        <v>0</v>
      </c>
      <c r="AQ67" s="32">
        <f t="shared" si="15"/>
        <v>242707</v>
      </c>
      <c r="AR67" s="32">
        <f t="shared" si="15"/>
        <v>0</v>
      </c>
      <c r="AS67" s="32">
        <f t="shared" si="15"/>
        <v>220643</v>
      </c>
      <c r="AT67" s="32">
        <f t="shared" si="15"/>
        <v>0</v>
      </c>
      <c r="AU67" s="32">
        <f t="shared" si="17"/>
        <v>588380</v>
      </c>
      <c r="AV67" s="32">
        <f t="shared" si="17"/>
        <v>294190</v>
      </c>
      <c r="AW67" s="32">
        <f t="shared" si="17"/>
        <v>367738</v>
      </c>
      <c r="AX67" s="32">
        <f t="shared" si="17"/>
        <v>147095</v>
      </c>
      <c r="AY67" s="32">
        <f t="shared" si="17"/>
        <v>0</v>
      </c>
      <c r="AZ67" s="32">
        <f t="shared" si="17"/>
        <v>73548</v>
      </c>
      <c r="BA67" s="32">
        <f t="shared" si="17"/>
        <v>0</v>
      </c>
      <c r="BB67" s="32">
        <f t="shared" si="17"/>
        <v>0</v>
      </c>
      <c r="BC67" s="32">
        <f t="shared" si="17"/>
        <v>0</v>
      </c>
      <c r="BD67" s="32">
        <f t="shared" si="17"/>
        <v>294190</v>
      </c>
      <c r="BE67" s="32">
        <f t="shared" si="17"/>
        <v>0</v>
      </c>
      <c r="BF67" s="32">
        <f t="shared" si="16"/>
        <v>147095</v>
      </c>
      <c r="BG67" s="32">
        <f t="shared" si="16"/>
        <v>0</v>
      </c>
      <c r="BH67" s="32">
        <f t="shared" si="16"/>
        <v>0</v>
      </c>
      <c r="BI67" s="32">
        <f t="shared" si="16"/>
        <v>220643</v>
      </c>
      <c r="BJ67" s="32">
        <f t="shared" si="16"/>
        <v>110321</v>
      </c>
      <c r="BK67" s="32">
        <f t="shared" si="16"/>
        <v>0</v>
      </c>
      <c r="BL67" s="84" t="s">
        <v>290</v>
      </c>
      <c r="BM67" s="84" t="s">
        <v>285</v>
      </c>
      <c r="BN67" s="115">
        <f t="shared" si="7"/>
        <v>8296158.6655200003</v>
      </c>
      <c r="BO67" s="115">
        <f t="shared" si="8"/>
        <v>140864.17752</v>
      </c>
      <c r="BP67" s="115">
        <f t="shared" si="9"/>
        <v>741390.40800000005</v>
      </c>
      <c r="BQ67" s="89">
        <f t="shared" ref="BQ67:BQ130" si="22">+G67*L67</f>
        <v>7413904.0800000001</v>
      </c>
      <c r="BT67" s="34"/>
    </row>
    <row r="68" spans="1:72" ht="33" customHeight="1">
      <c r="A68" s="35" t="s">
        <v>293</v>
      </c>
      <c r="B68" s="36" t="s">
        <v>294</v>
      </c>
      <c r="C68" s="37">
        <v>151</v>
      </c>
      <c r="D68" s="38" t="s">
        <v>295</v>
      </c>
      <c r="E68" s="39" t="s">
        <v>296</v>
      </c>
      <c r="F68" s="40" t="s">
        <v>174</v>
      </c>
      <c r="G68" s="41">
        <v>4514.78</v>
      </c>
      <c r="H68" s="42">
        <f t="shared" si="18"/>
        <v>451.47800000000001</v>
      </c>
      <c r="I68" s="42">
        <f t="shared" si="19"/>
        <v>85.780820000000006</v>
      </c>
      <c r="J68" s="42">
        <f t="shared" si="20"/>
        <v>5052.0388199999998</v>
      </c>
      <c r="L68" s="43">
        <f t="shared" si="21"/>
        <v>1000</v>
      </c>
      <c r="M68" s="44">
        <v>600</v>
      </c>
      <c r="N68" s="44">
        <v>40</v>
      </c>
      <c r="O68" s="44">
        <v>30</v>
      </c>
      <c r="P68" s="44"/>
      <c r="Q68" s="44"/>
      <c r="R68" s="44">
        <v>30</v>
      </c>
      <c r="S68" s="44">
        <v>30</v>
      </c>
      <c r="T68" s="44"/>
      <c r="U68" s="44">
        <v>80</v>
      </c>
      <c r="V68" s="44"/>
      <c r="W68" s="44">
        <v>40</v>
      </c>
      <c r="X68" s="44">
        <v>20</v>
      </c>
      <c r="Y68" s="44"/>
      <c r="Z68" s="44">
        <v>10</v>
      </c>
      <c r="AA68" s="44"/>
      <c r="AB68" s="44">
        <v>40</v>
      </c>
      <c r="AC68" s="44">
        <v>15</v>
      </c>
      <c r="AD68" s="44"/>
      <c r="AE68" s="44"/>
      <c r="AF68" s="44">
        <v>30</v>
      </c>
      <c r="AG68" s="44"/>
      <c r="AH68" s="44"/>
      <c r="AI68" s="44">
        <v>25</v>
      </c>
      <c r="AJ68" s="44">
        <v>10</v>
      </c>
      <c r="AK68" s="44"/>
      <c r="AM68" s="32">
        <f t="shared" si="15"/>
        <v>3031223</v>
      </c>
      <c r="AN68" s="32">
        <f t="shared" si="15"/>
        <v>202082</v>
      </c>
      <c r="AO68" s="32">
        <f t="shared" si="15"/>
        <v>151561</v>
      </c>
      <c r="AP68" s="32">
        <f t="shared" si="15"/>
        <v>0</v>
      </c>
      <c r="AQ68" s="32">
        <f t="shared" si="15"/>
        <v>0</v>
      </c>
      <c r="AR68" s="32">
        <f t="shared" si="15"/>
        <v>151561</v>
      </c>
      <c r="AS68" s="32">
        <f t="shared" si="15"/>
        <v>151561</v>
      </c>
      <c r="AT68" s="32">
        <f t="shared" si="15"/>
        <v>0</v>
      </c>
      <c r="AU68" s="32">
        <f t="shared" si="17"/>
        <v>404163</v>
      </c>
      <c r="AV68" s="32">
        <f t="shared" si="17"/>
        <v>0</v>
      </c>
      <c r="AW68" s="32">
        <f t="shared" si="17"/>
        <v>202082</v>
      </c>
      <c r="AX68" s="32">
        <f t="shared" si="17"/>
        <v>101041</v>
      </c>
      <c r="AY68" s="32">
        <f t="shared" si="17"/>
        <v>0</v>
      </c>
      <c r="AZ68" s="32">
        <f t="shared" si="17"/>
        <v>50520</v>
      </c>
      <c r="BA68" s="32">
        <f t="shared" si="17"/>
        <v>0</v>
      </c>
      <c r="BB68" s="32">
        <f t="shared" si="17"/>
        <v>202082</v>
      </c>
      <c r="BC68" s="32">
        <f t="shared" si="17"/>
        <v>75781</v>
      </c>
      <c r="BD68" s="32">
        <f t="shared" si="17"/>
        <v>0</v>
      </c>
      <c r="BE68" s="32">
        <f t="shared" si="17"/>
        <v>0</v>
      </c>
      <c r="BF68" s="32">
        <f t="shared" si="16"/>
        <v>151561</v>
      </c>
      <c r="BG68" s="32">
        <f t="shared" si="16"/>
        <v>0</v>
      </c>
      <c r="BH68" s="32">
        <f t="shared" si="16"/>
        <v>0</v>
      </c>
      <c r="BI68" s="32">
        <f t="shared" si="16"/>
        <v>126301</v>
      </c>
      <c r="BJ68" s="32">
        <f t="shared" si="16"/>
        <v>50520</v>
      </c>
      <c r="BK68" s="32">
        <f t="shared" si="16"/>
        <v>0</v>
      </c>
      <c r="BL68" s="84" t="s">
        <v>297</v>
      </c>
      <c r="BM68" s="84" t="s">
        <v>293</v>
      </c>
      <c r="BN68" s="115">
        <f t="shared" ref="BN68:BN130" si="23">+BQ68+BP68+BO68</f>
        <v>5052038.82</v>
      </c>
      <c r="BO68" s="115">
        <f t="shared" ref="BO68:BO131" si="24">+BP68*0.19</f>
        <v>85780.82</v>
      </c>
      <c r="BP68" s="115">
        <f t="shared" ref="BP68:BP131" si="25">+BQ68*0.1</f>
        <v>451478</v>
      </c>
      <c r="BQ68" s="89">
        <f t="shared" si="22"/>
        <v>4514780</v>
      </c>
      <c r="BT68" s="34"/>
    </row>
    <row r="69" spans="1:72" ht="33" customHeight="1">
      <c r="A69" s="35" t="s">
        <v>293</v>
      </c>
      <c r="B69" s="36" t="s">
        <v>294</v>
      </c>
      <c r="C69" s="37">
        <v>152</v>
      </c>
      <c r="D69" s="38" t="s">
        <v>298</v>
      </c>
      <c r="E69" s="39" t="s">
        <v>299</v>
      </c>
      <c r="F69" s="40" t="s">
        <v>174</v>
      </c>
      <c r="G69" s="41">
        <v>1590.04</v>
      </c>
      <c r="H69" s="42">
        <f t="shared" si="18"/>
        <v>159.00400000000002</v>
      </c>
      <c r="I69" s="42">
        <f t="shared" si="19"/>
        <v>30.210760000000004</v>
      </c>
      <c r="J69" s="42">
        <f t="shared" si="20"/>
        <v>1779.2547599999998</v>
      </c>
      <c r="L69" s="43">
        <f t="shared" si="21"/>
        <v>100</v>
      </c>
      <c r="M69" s="44">
        <v>100</v>
      </c>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M69" s="32">
        <f t="shared" si="15"/>
        <v>177925</v>
      </c>
      <c r="AN69" s="32">
        <f t="shared" si="15"/>
        <v>0</v>
      </c>
      <c r="AO69" s="32">
        <f t="shared" si="15"/>
        <v>0</v>
      </c>
      <c r="AP69" s="32">
        <f t="shared" si="15"/>
        <v>0</v>
      </c>
      <c r="AQ69" s="32">
        <f t="shared" si="15"/>
        <v>0</v>
      </c>
      <c r="AR69" s="32">
        <f t="shared" si="15"/>
        <v>0</v>
      </c>
      <c r="AS69" s="32">
        <f t="shared" si="15"/>
        <v>0</v>
      </c>
      <c r="AT69" s="32">
        <f t="shared" si="15"/>
        <v>0</v>
      </c>
      <c r="AU69" s="32">
        <f t="shared" si="17"/>
        <v>0</v>
      </c>
      <c r="AV69" s="32">
        <f t="shared" si="17"/>
        <v>0</v>
      </c>
      <c r="AW69" s="32">
        <f t="shared" si="17"/>
        <v>0</v>
      </c>
      <c r="AX69" s="32">
        <f t="shared" si="17"/>
        <v>0</v>
      </c>
      <c r="AY69" s="32">
        <f t="shared" si="17"/>
        <v>0</v>
      </c>
      <c r="AZ69" s="32">
        <f t="shared" si="17"/>
        <v>0</v>
      </c>
      <c r="BA69" s="32">
        <f t="shared" si="17"/>
        <v>0</v>
      </c>
      <c r="BB69" s="32">
        <f t="shared" si="17"/>
        <v>0</v>
      </c>
      <c r="BC69" s="32">
        <f t="shared" si="17"/>
        <v>0</v>
      </c>
      <c r="BD69" s="32">
        <f t="shared" si="17"/>
        <v>0</v>
      </c>
      <c r="BE69" s="32">
        <f t="shared" si="17"/>
        <v>0</v>
      </c>
      <c r="BF69" s="32">
        <f t="shared" si="16"/>
        <v>0</v>
      </c>
      <c r="BG69" s="32">
        <f t="shared" si="16"/>
        <v>0</v>
      </c>
      <c r="BH69" s="32">
        <f t="shared" si="16"/>
        <v>0</v>
      </c>
      <c r="BI69" s="32">
        <f t="shared" si="16"/>
        <v>0</v>
      </c>
      <c r="BJ69" s="32">
        <f t="shared" si="16"/>
        <v>0</v>
      </c>
      <c r="BK69" s="32">
        <f t="shared" si="16"/>
        <v>0</v>
      </c>
      <c r="BL69" s="84" t="s">
        <v>297</v>
      </c>
      <c r="BM69" s="84" t="s">
        <v>293</v>
      </c>
      <c r="BN69" s="115">
        <f t="shared" si="23"/>
        <v>177925.476</v>
      </c>
      <c r="BO69" s="115">
        <f t="shared" si="24"/>
        <v>3021.0760000000005</v>
      </c>
      <c r="BP69" s="115">
        <f t="shared" si="25"/>
        <v>15900.400000000001</v>
      </c>
      <c r="BQ69" s="89">
        <f t="shared" si="22"/>
        <v>159004</v>
      </c>
      <c r="BT69" s="34"/>
    </row>
    <row r="70" spans="1:72" ht="33" customHeight="1">
      <c r="A70" s="35" t="s">
        <v>300</v>
      </c>
      <c r="B70" s="36" t="s">
        <v>301</v>
      </c>
      <c r="C70" s="37">
        <v>154</v>
      </c>
      <c r="D70" s="38" t="s">
        <v>302</v>
      </c>
      <c r="E70" s="39" t="s">
        <v>303</v>
      </c>
      <c r="F70" s="40" t="s">
        <v>304</v>
      </c>
      <c r="G70" s="41">
        <v>2306.2199999999998</v>
      </c>
      <c r="H70" s="42">
        <f t="shared" si="18"/>
        <v>230.62199999999999</v>
      </c>
      <c r="I70" s="42">
        <f t="shared" si="19"/>
        <v>43.818179999999998</v>
      </c>
      <c r="J70" s="42">
        <f t="shared" si="20"/>
        <v>2580.6601799999999</v>
      </c>
      <c r="L70" s="43">
        <f t="shared" si="21"/>
        <v>50</v>
      </c>
      <c r="M70" s="44">
        <v>50</v>
      </c>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M70" s="32">
        <f t="shared" si="15"/>
        <v>129033</v>
      </c>
      <c r="AN70" s="32">
        <f t="shared" si="15"/>
        <v>0</v>
      </c>
      <c r="AO70" s="32">
        <f t="shared" si="15"/>
        <v>0</v>
      </c>
      <c r="AP70" s="32">
        <f t="shared" si="15"/>
        <v>0</v>
      </c>
      <c r="AQ70" s="32">
        <f t="shared" si="15"/>
        <v>0</v>
      </c>
      <c r="AR70" s="32">
        <f t="shared" si="15"/>
        <v>0</v>
      </c>
      <c r="AS70" s="32">
        <f t="shared" si="15"/>
        <v>0</v>
      </c>
      <c r="AT70" s="32">
        <f t="shared" si="15"/>
        <v>0</v>
      </c>
      <c r="AU70" s="32">
        <f t="shared" si="17"/>
        <v>0</v>
      </c>
      <c r="AV70" s="32">
        <f t="shared" si="17"/>
        <v>0</v>
      </c>
      <c r="AW70" s="32">
        <f t="shared" si="17"/>
        <v>0</v>
      </c>
      <c r="AX70" s="32">
        <f t="shared" si="17"/>
        <v>0</v>
      </c>
      <c r="AY70" s="32">
        <f t="shared" si="17"/>
        <v>0</v>
      </c>
      <c r="AZ70" s="32">
        <f t="shared" si="17"/>
        <v>0</v>
      </c>
      <c r="BA70" s="32">
        <f t="shared" si="17"/>
        <v>0</v>
      </c>
      <c r="BB70" s="32">
        <f t="shared" si="17"/>
        <v>0</v>
      </c>
      <c r="BC70" s="32">
        <f t="shared" si="17"/>
        <v>0</v>
      </c>
      <c r="BD70" s="32">
        <f t="shared" si="17"/>
        <v>0</v>
      </c>
      <c r="BE70" s="32">
        <f t="shared" si="17"/>
        <v>0</v>
      </c>
      <c r="BF70" s="32">
        <f t="shared" si="16"/>
        <v>0</v>
      </c>
      <c r="BG70" s="32">
        <f t="shared" si="16"/>
        <v>0</v>
      </c>
      <c r="BH70" s="32">
        <f t="shared" si="16"/>
        <v>0</v>
      </c>
      <c r="BI70" s="32">
        <f t="shared" si="16"/>
        <v>0</v>
      </c>
      <c r="BJ70" s="32">
        <f t="shared" si="16"/>
        <v>0</v>
      </c>
      <c r="BK70" s="32">
        <f t="shared" si="16"/>
        <v>0</v>
      </c>
      <c r="BL70" s="84" t="s">
        <v>305</v>
      </c>
      <c r="BM70" s="84" t="s">
        <v>300</v>
      </c>
      <c r="BN70" s="115">
        <f t="shared" si="23"/>
        <v>129033.00899999998</v>
      </c>
      <c r="BO70" s="115">
        <f t="shared" si="24"/>
        <v>2190.9089999999997</v>
      </c>
      <c r="BP70" s="115">
        <f t="shared" si="25"/>
        <v>11531.099999999999</v>
      </c>
      <c r="BQ70" s="89">
        <f t="shared" si="22"/>
        <v>115310.99999999999</v>
      </c>
      <c r="BT70" s="34"/>
    </row>
    <row r="71" spans="1:72" ht="33" customHeight="1">
      <c r="A71" s="35" t="s">
        <v>306</v>
      </c>
      <c r="B71" s="35" t="s">
        <v>307</v>
      </c>
      <c r="C71" s="37">
        <v>156</v>
      </c>
      <c r="D71" s="38" t="s">
        <v>308</v>
      </c>
      <c r="E71" s="39" t="s">
        <v>309</v>
      </c>
      <c r="F71" s="40" t="s">
        <v>310</v>
      </c>
      <c r="G71" s="41">
        <v>4156.12</v>
      </c>
      <c r="H71" s="42">
        <f t="shared" si="18"/>
        <v>415.61200000000002</v>
      </c>
      <c r="I71" s="42">
        <f t="shared" si="19"/>
        <v>78.966280000000012</v>
      </c>
      <c r="J71" s="42">
        <f t="shared" si="20"/>
        <v>4650.6982799999996</v>
      </c>
      <c r="L71" s="43">
        <f t="shared" si="21"/>
        <v>1303</v>
      </c>
      <c r="M71" s="44">
        <v>1000</v>
      </c>
      <c r="N71" s="44">
        <v>4</v>
      </c>
      <c r="O71" s="44">
        <v>4</v>
      </c>
      <c r="P71" s="44"/>
      <c r="Q71" s="44">
        <v>50</v>
      </c>
      <c r="R71" s="44">
        <v>10</v>
      </c>
      <c r="S71" s="44">
        <v>10</v>
      </c>
      <c r="T71" s="44">
        <v>10</v>
      </c>
      <c r="U71" s="44">
        <v>10</v>
      </c>
      <c r="V71" s="44">
        <v>10</v>
      </c>
      <c r="W71" s="44">
        <v>10</v>
      </c>
      <c r="X71" s="44">
        <v>10</v>
      </c>
      <c r="Y71" s="44">
        <v>10</v>
      </c>
      <c r="Z71" s="44">
        <v>10</v>
      </c>
      <c r="AA71" s="44">
        <v>10</v>
      </c>
      <c r="AB71" s="44">
        <v>10</v>
      </c>
      <c r="AC71" s="44">
        <v>10</v>
      </c>
      <c r="AD71" s="44">
        <v>30</v>
      </c>
      <c r="AE71" s="44">
        <v>10</v>
      </c>
      <c r="AF71" s="44">
        <v>15</v>
      </c>
      <c r="AG71" s="44">
        <v>10</v>
      </c>
      <c r="AH71" s="44">
        <v>10</v>
      </c>
      <c r="AI71" s="44">
        <v>30</v>
      </c>
      <c r="AJ71" s="44">
        <v>20</v>
      </c>
      <c r="AK71" s="44"/>
      <c r="AM71" s="32">
        <f t="shared" si="15"/>
        <v>4650698</v>
      </c>
      <c r="AN71" s="32">
        <f t="shared" si="15"/>
        <v>18603</v>
      </c>
      <c r="AO71" s="32">
        <f t="shared" si="15"/>
        <v>18603</v>
      </c>
      <c r="AP71" s="32">
        <f t="shared" si="15"/>
        <v>0</v>
      </c>
      <c r="AQ71" s="32">
        <f t="shared" si="15"/>
        <v>232535</v>
      </c>
      <c r="AR71" s="32">
        <f t="shared" si="15"/>
        <v>46507</v>
      </c>
      <c r="AS71" s="32">
        <f t="shared" si="15"/>
        <v>46507</v>
      </c>
      <c r="AT71" s="32">
        <f t="shared" si="15"/>
        <v>46507</v>
      </c>
      <c r="AU71" s="32">
        <f t="shared" si="17"/>
        <v>46507</v>
      </c>
      <c r="AV71" s="32">
        <f t="shared" si="17"/>
        <v>46507</v>
      </c>
      <c r="AW71" s="32">
        <f t="shared" si="17"/>
        <v>46507</v>
      </c>
      <c r="AX71" s="32">
        <f t="shared" si="17"/>
        <v>46507</v>
      </c>
      <c r="AY71" s="32">
        <f t="shared" si="17"/>
        <v>46507</v>
      </c>
      <c r="AZ71" s="32">
        <f t="shared" si="17"/>
        <v>46507</v>
      </c>
      <c r="BA71" s="32">
        <f t="shared" si="17"/>
        <v>46507</v>
      </c>
      <c r="BB71" s="32">
        <f t="shared" si="17"/>
        <v>46507</v>
      </c>
      <c r="BC71" s="32">
        <f t="shared" si="17"/>
        <v>46507</v>
      </c>
      <c r="BD71" s="32">
        <f t="shared" si="17"/>
        <v>139521</v>
      </c>
      <c r="BE71" s="32">
        <f t="shared" si="17"/>
        <v>46507</v>
      </c>
      <c r="BF71" s="32">
        <f t="shared" si="16"/>
        <v>69760</v>
      </c>
      <c r="BG71" s="32">
        <f t="shared" si="16"/>
        <v>46507</v>
      </c>
      <c r="BH71" s="32">
        <f t="shared" si="16"/>
        <v>46507</v>
      </c>
      <c r="BI71" s="32">
        <f t="shared" si="16"/>
        <v>139521</v>
      </c>
      <c r="BJ71" s="32">
        <f t="shared" si="16"/>
        <v>93014</v>
      </c>
      <c r="BK71" s="32">
        <f t="shared" si="16"/>
        <v>0</v>
      </c>
      <c r="BL71" s="84" t="s">
        <v>311</v>
      </c>
      <c r="BM71" s="84" t="s">
        <v>306</v>
      </c>
      <c r="BN71" s="115">
        <f t="shared" si="23"/>
        <v>6059859.858839999</v>
      </c>
      <c r="BO71" s="115">
        <f t="shared" si="24"/>
        <v>102893.06284</v>
      </c>
      <c r="BP71" s="115">
        <f t="shared" si="25"/>
        <v>541542.43599999999</v>
      </c>
      <c r="BQ71" s="89">
        <f t="shared" si="22"/>
        <v>5415424.3599999994</v>
      </c>
      <c r="BT71" s="34"/>
    </row>
    <row r="72" spans="1:72" ht="33" customHeight="1">
      <c r="A72" s="35" t="s">
        <v>306</v>
      </c>
      <c r="B72" s="35" t="s">
        <v>307</v>
      </c>
      <c r="C72" s="37">
        <v>158</v>
      </c>
      <c r="D72" s="38" t="s">
        <v>312</v>
      </c>
      <c r="E72" s="39" t="s">
        <v>313</v>
      </c>
      <c r="F72" s="40" t="s">
        <v>314</v>
      </c>
      <c r="G72" s="41">
        <v>6332.21</v>
      </c>
      <c r="H72" s="42">
        <f t="shared" si="18"/>
        <v>633.221</v>
      </c>
      <c r="I72" s="42">
        <f t="shared" si="19"/>
        <v>120.31199000000001</v>
      </c>
      <c r="J72" s="42">
        <f t="shared" si="20"/>
        <v>7085.7429900000006</v>
      </c>
      <c r="L72" s="43">
        <f t="shared" si="21"/>
        <v>743</v>
      </c>
      <c r="M72" s="44">
        <v>600</v>
      </c>
      <c r="N72" s="44">
        <v>4</v>
      </c>
      <c r="O72" s="44">
        <v>4</v>
      </c>
      <c r="P72" s="44"/>
      <c r="Q72" s="44">
        <v>10</v>
      </c>
      <c r="R72" s="44">
        <v>5</v>
      </c>
      <c r="S72" s="44">
        <v>5</v>
      </c>
      <c r="T72" s="44">
        <v>5</v>
      </c>
      <c r="U72" s="44">
        <v>5</v>
      </c>
      <c r="V72" s="44">
        <v>5</v>
      </c>
      <c r="W72" s="44">
        <v>5</v>
      </c>
      <c r="X72" s="44">
        <v>5</v>
      </c>
      <c r="Y72" s="44">
        <v>5</v>
      </c>
      <c r="Z72" s="44">
        <v>5</v>
      </c>
      <c r="AA72" s="44">
        <v>5</v>
      </c>
      <c r="AB72" s="44">
        <v>5</v>
      </c>
      <c r="AC72" s="44">
        <v>5</v>
      </c>
      <c r="AD72" s="44">
        <v>30</v>
      </c>
      <c r="AE72" s="44">
        <v>5</v>
      </c>
      <c r="AF72" s="44">
        <v>10</v>
      </c>
      <c r="AG72" s="44">
        <v>5</v>
      </c>
      <c r="AH72" s="44">
        <v>5</v>
      </c>
      <c r="AI72" s="44">
        <v>5</v>
      </c>
      <c r="AJ72" s="44">
        <v>5</v>
      </c>
      <c r="AK72" s="44"/>
      <c r="AM72" s="32">
        <f t="shared" si="15"/>
        <v>4251446</v>
      </c>
      <c r="AN72" s="32">
        <f t="shared" si="15"/>
        <v>28343</v>
      </c>
      <c r="AO72" s="32">
        <f t="shared" si="15"/>
        <v>28343</v>
      </c>
      <c r="AP72" s="32">
        <f t="shared" si="15"/>
        <v>0</v>
      </c>
      <c r="AQ72" s="32">
        <f t="shared" si="15"/>
        <v>70857</v>
      </c>
      <c r="AR72" s="32">
        <f t="shared" si="15"/>
        <v>35429</v>
      </c>
      <c r="AS72" s="32">
        <f t="shared" si="15"/>
        <v>35429</v>
      </c>
      <c r="AT72" s="32">
        <f t="shared" si="15"/>
        <v>35429</v>
      </c>
      <c r="AU72" s="32">
        <f t="shared" si="17"/>
        <v>35429</v>
      </c>
      <c r="AV72" s="32">
        <f t="shared" si="17"/>
        <v>35429</v>
      </c>
      <c r="AW72" s="32">
        <f t="shared" si="17"/>
        <v>35429</v>
      </c>
      <c r="AX72" s="32">
        <f t="shared" si="17"/>
        <v>35429</v>
      </c>
      <c r="AY72" s="32">
        <f t="shared" si="17"/>
        <v>35429</v>
      </c>
      <c r="AZ72" s="32">
        <f t="shared" si="17"/>
        <v>35429</v>
      </c>
      <c r="BA72" s="32">
        <f t="shared" si="17"/>
        <v>35429</v>
      </c>
      <c r="BB72" s="32">
        <f t="shared" si="17"/>
        <v>35429</v>
      </c>
      <c r="BC72" s="32">
        <f t="shared" si="17"/>
        <v>35429</v>
      </c>
      <c r="BD72" s="32">
        <f t="shared" si="17"/>
        <v>212572</v>
      </c>
      <c r="BE72" s="32">
        <f t="shared" si="17"/>
        <v>35429</v>
      </c>
      <c r="BF72" s="32">
        <f t="shared" si="16"/>
        <v>70857</v>
      </c>
      <c r="BG72" s="32">
        <f t="shared" si="16"/>
        <v>35429</v>
      </c>
      <c r="BH72" s="32">
        <f t="shared" si="16"/>
        <v>35429</v>
      </c>
      <c r="BI72" s="32">
        <f t="shared" si="16"/>
        <v>35429</v>
      </c>
      <c r="BJ72" s="32">
        <f t="shared" si="16"/>
        <v>35429</v>
      </c>
      <c r="BK72" s="32">
        <f t="shared" si="16"/>
        <v>0</v>
      </c>
      <c r="BL72" s="84" t="s">
        <v>311</v>
      </c>
      <c r="BM72" s="84" t="s">
        <v>306</v>
      </c>
      <c r="BN72" s="115">
        <f t="shared" si="23"/>
        <v>5264707.0415700004</v>
      </c>
      <c r="BO72" s="115">
        <f t="shared" si="24"/>
        <v>89391.808570000008</v>
      </c>
      <c r="BP72" s="115">
        <f t="shared" si="25"/>
        <v>470483.20300000004</v>
      </c>
      <c r="BQ72" s="89">
        <f t="shared" si="22"/>
        <v>4704832.03</v>
      </c>
      <c r="BT72" s="34"/>
    </row>
    <row r="73" spans="1:72" ht="33" customHeight="1">
      <c r="A73" s="35" t="s">
        <v>315</v>
      </c>
      <c r="B73" s="35" t="s">
        <v>316</v>
      </c>
      <c r="C73" s="37">
        <v>159</v>
      </c>
      <c r="D73" s="38" t="s">
        <v>317</v>
      </c>
      <c r="E73" s="39" t="s">
        <v>318</v>
      </c>
      <c r="F73" s="40" t="s">
        <v>319</v>
      </c>
      <c r="G73" s="41">
        <v>1911.57</v>
      </c>
      <c r="H73" s="42">
        <f t="shared" si="18"/>
        <v>191.15700000000001</v>
      </c>
      <c r="I73" s="42">
        <f t="shared" si="19"/>
        <v>36.319830000000003</v>
      </c>
      <c r="J73" s="42">
        <f t="shared" si="20"/>
        <v>2139.0468299999998</v>
      </c>
      <c r="L73" s="43">
        <f t="shared" si="21"/>
        <v>104</v>
      </c>
      <c r="M73" s="44">
        <v>50</v>
      </c>
      <c r="N73" s="44">
        <v>4</v>
      </c>
      <c r="O73" s="44">
        <v>4</v>
      </c>
      <c r="P73" s="44"/>
      <c r="Q73" s="44">
        <v>3</v>
      </c>
      <c r="R73" s="44">
        <v>3</v>
      </c>
      <c r="S73" s="44">
        <v>4</v>
      </c>
      <c r="T73" s="44">
        <v>3</v>
      </c>
      <c r="U73" s="44">
        <v>1</v>
      </c>
      <c r="V73" s="44">
        <v>4</v>
      </c>
      <c r="W73" s="44">
        <v>4</v>
      </c>
      <c r="X73" s="44"/>
      <c r="Y73" s="44">
        <v>2</v>
      </c>
      <c r="Z73" s="44"/>
      <c r="AA73" s="44"/>
      <c r="AB73" s="44">
        <v>2</v>
      </c>
      <c r="AC73" s="44">
        <v>2</v>
      </c>
      <c r="AD73" s="44">
        <v>5</v>
      </c>
      <c r="AE73" s="44">
        <v>5</v>
      </c>
      <c r="AF73" s="44">
        <v>3</v>
      </c>
      <c r="AG73" s="44"/>
      <c r="AH73" s="44"/>
      <c r="AI73" s="44">
        <v>5</v>
      </c>
      <c r="AJ73" s="44"/>
      <c r="AK73" s="44"/>
      <c r="AM73" s="32">
        <f t="shared" si="15"/>
        <v>106952</v>
      </c>
      <c r="AN73" s="32">
        <f t="shared" si="15"/>
        <v>8556</v>
      </c>
      <c r="AO73" s="32">
        <f t="shared" si="15"/>
        <v>8556</v>
      </c>
      <c r="AP73" s="32">
        <f t="shared" si="15"/>
        <v>0</v>
      </c>
      <c r="AQ73" s="32">
        <f t="shared" si="15"/>
        <v>6417</v>
      </c>
      <c r="AR73" s="32">
        <f t="shared" si="15"/>
        <v>6417</v>
      </c>
      <c r="AS73" s="32">
        <f t="shared" si="15"/>
        <v>8556</v>
      </c>
      <c r="AT73" s="32">
        <f t="shared" si="15"/>
        <v>6417</v>
      </c>
      <c r="AU73" s="32">
        <f t="shared" si="17"/>
        <v>2139</v>
      </c>
      <c r="AV73" s="32">
        <f t="shared" si="17"/>
        <v>8556</v>
      </c>
      <c r="AW73" s="32">
        <f t="shared" si="17"/>
        <v>8556</v>
      </c>
      <c r="AX73" s="32">
        <f t="shared" si="17"/>
        <v>0</v>
      </c>
      <c r="AY73" s="32">
        <f t="shared" si="17"/>
        <v>4278</v>
      </c>
      <c r="AZ73" s="32">
        <f t="shared" si="17"/>
        <v>0</v>
      </c>
      <c r="BA73" s="32">
        <f t="shared" si="17"/>
        <v>0</v>
      </c>
      <c r="BB73" s="32">
        <f t="shared" si="17"/>
        <v>4278</v>
      </c>
      <c r="BC73" s="32">
        <f t="shared" si="17"/>
        <v>4278</v>
      </c>
      <c r="BD73" s="32">
        <f t="shared" si="17"/>
        <v>10695</v>
      </c>
      <c r="BE73" s="32">
        <f t="shared" si="17"/>
        <v>10695</v>
      </c>
      <c r="BF73" s="32">
        <f t="shared" si="16"/>
        <v>6417</v>
      </c>
      <c r="BG73" s="32">
        <f t="shared" si="16"/>
        <v>0</v>
      </c>
      <c r="BH73" s="32">
        <f t="shared" si="16"/>
        <v>0</v>
      </c>
      <c r="BI73" s="32">
        <f t="shared" si="16"/>
        <v>10695</v>
      </c>
      <c r="BJ73" s="32">
        <f t="shared" si="16"/>
        <v>0</v>
      </c>
      <c r="BK73" s="32">
        <f t="shared" si="16"/>
        <v>0</v>
      </c>
      <c r="BL73" s="84" t="s">
        <v>320</v>
      </c>
      <c r="BM73" s="84" t="s">
        <v>315</v>
      </c>
      <c r="BN73" s="115">
        <f t="shared" si="23"/>
        <v>222460.87032000002</v>
      </c>
      <c r="BO73" s="115">
        <f t="shared" si="24"/>
        <v>3777.2623200000003</v>
      </c>
      <c r="BP73" s="115">
        <f t="shared" si="25"/>
        <v>19880.328000000001</v>
      </c>
      <c r="BQ73" s="89">
        <f t="shared" si="22"/>
        <v>198803.28</v>
      </c>
      <c r="BT73" s="34"/>
    </row>
    <row r="74" spans="1:72" ht="33" customHeight="1">
      <c r="A74" s="35" t="s">
        <v>321</v>
      </c>
      <c r="B74" s="45" t="s">
        <v>322</v>
      </c>
      <c r="C74" s="37">
        <v>160</v>
      </c>
      <c r="D74" s="38" t="s">
        <v>323</v>
      </c>
      <c r="E74" s="39" t="s">
        <v>324</v>
      </c>
      <c r="F74" s="40" t="s">
        <v>325</v>
      </c>
      <c r="G74" s="41">
        <v>1520.33</v>
      </c>
      <c r="H74" s="42">
        <f t="shared" si="18"/>
        <v>152.03299999999999</v>
      </c>
      <c r="I74" s="42">
        <f t="shared" si="19"/>
        <v>28.886269999999996</v>
      </c>
      <c r="J74" s="42">
        <f t="shared" si="20"/>
        <v>1701.2492699999998</v>
      </c>
      <c r="L74" s="43">
        <f t="shared" si="21"/>
        <v>100</v>
      </c>
      <c r="M74" s="44">
        <v>100</v>
      </c>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M74" s="32">
        <f t="shared" si="15"/>
        <v>170125</v>
      </c>
      <c r="AN74" s="32">
        <f t="shared" si="15"/>
        <v>0</v>
      </c>
      <c r="AO74" s="32">
        <f t="shared" si="15"/>
        <v>0</v>
      </c>
      <c r="AP74" s="32">
        <f t="shared" si="15"/>
        <v>0</v>
      </c>
      <c r="AQ74" s="32">
        <f t="shared" si="15"/>
        <v>0</v>
      </c>
      <c r="AR74" s="32">
        <f t="shared" si="15"/>
        <v>0</v>
      </c>
      <c r="AS74" s="32">
        <f t="shared" si="15"/>
        <v>0</v>
      </c>
      <c r="AT74" s="32">
        <f t="shared" si="15"/>
        <v>0</v>
      </c>
      <c r="AU74" s="32">
        <f t="shared" si="17"/>
        <v>0</v>
      </c>
      <c r="AV74" s="32">
        <f t="shared" si="17"/>
        <v>0</v>
      </c>
      <c r="AW74" s="32">
        <f t="shared" si="17"/>
        <v>0</v>
      </c>
      <c r="AX74" s="32">
        <f t="shared" si="17"/>
        <v>0</v>
      </c>
      <c r="AY74" s="32">
        <f t="shared" si="17"/>
        <v>0</v>
      </c>
      <c r="AZ74" s="32">
        <f t="shared" si="17"/>
        <v>0</v>
      </c>
      <c r="BA74" s="32">
        <f t="shared" si="17"/>
        <v>0</v>
      </c>
      <c r="BB74" s="32">
        <f t="shared" si="17"/>
        <v>0</v>
      </c>
      <c r="BC74" s="32">
        <f t="shared" si="17"/>
        <v>0</v>
      </c>
      <c r="BD74" s="32">
        <f t="shared" si="17"/>
        <v>0</v>
      </c>
      <c r="BE74" s="32">
        <f t="shared" si="17"/>
        <v>0</v>
      </c>
      <c r="BF74" s="32">
        <f t="shared" si="16"/>
        <v>0</v>
      </c>
      <c r="BG74" s="32">
        <f t="shared" si="16"/>
        <v>0</v>
      </c>
      <c r="BH74" s="32">
        <f t="shared" si="16"/>
        <v>0</v>
      </c>
      <c r="BI74" s="32">
        <f t="shared" si="16"/>
        <v>0</v>
      </c>
      <c r="BJ74" s="32">
        <f t="shared" si="16"/>
        <v>0</v>
      </c>
      <c r="BK74" s="32">
        <f t="shared" si="16"/>
        <v>0</v>
      </c>
      <c r="BL74" s="84" t="s">
        <v>326</v>
      </c>
      <c r="BM74" s="84" t="s">
        <v>321</v>
      </c>
      <c r="BN74" s="115">
        <f t="shared" si="23"/>
        <v>170124.927</v>
      </c>
      <c r="BO74" s="115">
        <f t="shared" si="24"/>
        <v>2888.6270000000004</v>
      </c>
      <c r="BP74" s="115">
        <f t="shared" si="25"/>
        <v>15203.300000000001</v>
      </c>
      <c r="BQ74" s="89">
        <f t="shared" si="22"/>
        <v>152033</v>
      </c>
      <c r="BT74" s="34"/>
    </row>
    <row r="75" spans="1:72" ht="33" customHeight="1">
      <c r="A75" s="35" t="s">
        <v>327</v>
      </c>
      <c r="B75" s="36" t="s">
        <v>328</v>
      </c>
      <c r="C75" s="37">
        <v>161</v>
      </c>
      <c r="D75" s="38" t="s">
        <v>329</v>
      </c>
      <c r="E75" s="39" t="s">
        <v>330</v>
      </c>
      <c r="F75" s="40" t="s">
        <v>174</v>
      </c>
      <c r="G75" s="41">
        <v>2051.4499999999998</v>
      </c>
      <c r="H75" s="42">
        <f t="shared" si="18"/>
        <v>205.14499999999998</v>
      </c>
      <c r="I75" s="42">
        <f t="shared" si="19"/>
        <v>38.977549999999994</v>
      </c>
      <c r="J75" s="42">
        <f t="shared" si="20"/>
        <v>2295.5725499999999</v>
      </c>
      <c r="L75" s="43">
        <f t="shared" si="21"/>
        <v>0</v>
      </c>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M75" s="32">
        <f t="shared" si="15"/>
        <v>0</v>
      </c>
      <c r="AN75" s="32">
        <f t="shared" si="15"/>
        <v>0</v>
      </c>
      <c r="AO75" s="32">
        <f t="shared" si="15"/>
        <v>0</v>
      </c>
      <c r="AP75" s="32">
        <f t="shared" si="15"/>
        <v>0</v>
      </c>
      <c r="AQ75" s="32">
        <f t="shared" si="15"/>
        <v>0</v>
      </c>
      <c r="AR75" s="32">
        <f t="shared" si="15"/>
        <v>0</v>
      </c>
      <c r="AS75" s="32">
        <f t="shared" si="15"/>
        <v>0</v>
      </c>
      <c r="AT75" s="32">
        <f t="shared" si="15"/>
        <v>0</v>
      </c>
      <c r="AU75" s="32">
        <f t="shared" si="17"/>
        <v>0</v>
      </c>
      <c r="AV75" s="32">
        <f t="shared" si="17"/>
        <v>0</v>
      </c>
      <c r="AW75" s="32">
        <f t="shared" si="17"/>
        <v>0</v>
      </c>
      <c r="AX75" s="32">
        <f t="shared" si="17"/>
        <v>0</v>
      </c>
      <c r="AY75" s="32">
        <f t="shared" si="17"/>
        <v>0</v>
      </c>
      <c r="AZ75" s="32">
        <f t="shared" si="17"/>
        <v>0</v>
      </c>
      <c r="BA75" s="32">
        <f t="shared" si="17"/>
        <v>0</v>
      </c>
      <c r="BB75" s="32">
        <f t="shared" si="17"/>
        <v>0</v>
      </c>
      <c r="BC75" s="32">
        <f t="shared" si="17"/>
        <v>0</v>
      </c>
      <c r="BD75" s="32">
        <f t="shared" si="17"/>
        <v>0</v>
      </c>
      <c r="BE75" s="32">
        <f t="shared" si="17"/>
        <v>0</v>
      </c>
      <c r="BF75" s="32">
        <f t="shared" si="16"/>
        <v>0</v>
      </c>
      <c r="BG75" s="32">
        <f t="shared" si="16"/>
        <v>0</v>
      </c>
      <c r="BH75" s="32">
        <f t="shared" si="16"/>
        <v>0</v>
      </c>
      <c r="BI75" s="32">
        <f t="shared" si="16"/>
        <v>0</v>
      </c>
      <c r="BJ75" s="32">
        <f t="shared" si="16"/>
        <v>0</v>
      </c>
      <c r="BK75" s="32">
        <f t="shared" si="16"/>
        <v>0</v>
      </c>
      <c r="BL75" s="84" t="s">
        <v>331</v>
      </c>
      <c r="BM75" s="84" t="s">
        <v>327</v>
      </c>
      <c r="BN75" s="115">
        <f t="shared" si="23"/>
        <v>0</v>
      </c>
      <c r="BO75" s="115">
        <f t="shared" si="24"/>
        <v>0</v>
      </c>
      <c r="BP75" s="115">
        <f t="shared" si="25"/>
        <v>0</v>
      </c>
      <c r="BQ75" s="89">
        <f t="shared" si="22"/>
        <v>0</v>
      </c>
      <c r="BT75" s="34"/>
    </row>
    <row r="76" spans="1:72" ht="33" customHeight="1">
      <c r="A76" s="35" t="s">
        <v>327</v>
      </c>
      <c r="B76" s="36" t="s">
        <v>328</v>
      </c>
      <c r="C76" s="37">
        <v>162</v>
      </c>
      <c r="D76" s="38" t="s">
        <v>332</v>
      </c>
      <c r="E76" s="46" t="s">
        <v>333</v>
      </c>
      <c r="F76" s="40" t="s">
        <v>174</v>
      </c>
      <c r="G76" s="41">
        <v>1923.24</v>
      </c>
      <c r="H76" s="42">
        <f t="shared" si="18"/>
        <v>192.32400000000001</v>
      </c>
      <c r="I76" s="42">
        <f t="shared" si="19"/>
        <v>36.541560000000004</v>
      </c>
      <c r="J76" s="42">
        <f t="shared" si="20"/>
        <v>2152.10556</v>
      </c>
      <c r="L76" s="43">
        <f t="shared" si="21"/>
        <v>0</v>
      </c>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M76" s="32">
        <f t="shared" ref="AM76:AY99" si="26">+ROUND((M76*$J76),0)</f>
        <v>0</v>
      </c>
      <c r="AN76" s="32">
        <f t="shared" si="26"/>
        <v>0</v>
      </c>
      <c r="AO76" s="32">
        <f t="shared" si="26"/>
        <v>0</v>
      </c>
      <c r="AP76" s="32">
        <f t="shared" si="26"/>
        <v>0</v>
      </c>
      <c r="AQ76" s="32">
        <f t="shared" si="26"/>
        <v>0</v>
      </c>
      <c r="AR76" s="32">
        <f t="shared" si="26"/>
        <v>0</v>
      </c>
      <c r="AS76" s="32">
        <f t="shared" si="26"/>
        <v>0</v>
      </c>
      <c r="AT76" s="32">
        <f t="shared" si="26"/>
        <v>0</v>
      </c>
      <c r="AU76" s="32">
        <f t="shared" si="17"/>
        <v>0</v>
      </c>
      <c r="AV76" s="32">
        <f t="shared" si="17"/>
        <v>0</v>
      </c>
      <c r="AW76" s="32">
        <f t="shared" si="17"/>
        <v>0</v>
      </c>
      <c r="AX76" s="32">
        <f t="shared" si="17"/>
        <v>0</v>
      </c>
      <c r="AY76" s="32">
        <f t="shared" si="17"/>
        <v>0</v>
      </c>
      <c r="AZ76" s="32">
        <f t="shared" si="17"/>
        <v>0</v>
      </c>
      <c r="BA76" s="32">
        <f t="shared" si="17"/>
        <v>0</v>
      </c>
      <c r="BB76" s="32">
        <f t="shared" si="17"/>
        <v>0</v>
      </c>
      <c r="BC76" s="32">
        <f t="shared" si="17"/>
        <v>0</v>
      </c>
      <c r="BD76" s="32">
        <f t="shared" si="17"/>
        <v>0</v>
      </c>
      <c r="BE76" s="32">
        <f t="shared" si="17"/>
        <v>0</v>
      </c>
      <c r="BF76" s="32">
        <f t="shared" si="16"/>
        <v>0</v>
      </c>
      <c r="BG76" s="32">
        <f t="shared" si="16"/>
        <v>0</v>
      </c>
      <c r="BH76" s="32">
        <f t="shared" si="16"/>
        <v>0</v>
      </c>
      <c r="BI76" s="32">
        <f t="shared" si="16"/>
        <v>0</v>
      </c>
      <c r="BJ76" s="32">
        <f t="shared" si="16"/>
        <v>0</v>
      </c>
      <c r="BK76" s="32">
        <f t="shared" si="16"/>
        <v>0</v>
      </c>
      <c r="BL76" s="84" t="s">
        <v>331</v>
      </c>
      <c r="BM76" s="84" t="s">
        <v>327</v>
      </c>
      <c r="BN76" s="115">
        <f t="shared" si="23"/>
        <v>0</v>
      </c>
      <c r="BO76" s="115">
        <f t="shared" si="24"/>
        <v>0</v>
      </c>
      <c r="BP76" s="115">
        <f t="shared" si="25"/>
        <v>0</v>
      </c>
      <c r="BQ76" s="89">
        <f t="shared" si="22"/>
        <v>0</v>
      </c>
      <c r="BT76" s="34"/>
    </row>
    <row r="77" spans="1:72" ht="33" customHeight="1">
      <c r="A77" s="35" t="s">
        <v>334</v>
      </c>
      <c r="B77" s="36" t="s">
        <v>335</v>
      </c>
      <c r="C77" s="37">
        <v>168</v>
      </c>
      <c r="D77" s="38" t="s">
        <v>336</v>
      </c>
      <c r="E77" s="39" t="s">
        <v>337</v>
      </c>
      <c r="F77" s="40" t="s">
        <v>174</v>
      </c>
      <c r="G77" s="41">
        <v>22064.32</v>
      </c>
      <c r="H77" s="42">
        <f t="shared" si="18"/>
        <v>2206.4320000000002</v>
      </c>
      <c r="I77" s="42">
        <f t="shared" si="19"/>
        <v>419.22208000000006</v>
      </c>
      <c r="J77" s="42">
        <f t="shared" si="20"/>
        <v>24689.97408</v>
      </c>
      <c r="L77" s="43">
        <f t="shared" si="21"/>
        <v>0</v>
      </c>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M77" s="32">
        <f t="shared" si="26"/>
        <v>0</v>
      </c>
      <c r="AN77" s="32">
        <f t="shared" si="26"/>
        <v>0</v>
      </c>
      <c r="AO77" s="32">
        <f t="shared" si="26"/>
        <v>0</v>
      </c>
      <c r="AP77" s="32">
        <f t="shared" si="26"/>
        <v>0</v>
      </c>
      <c r="AQ77" s="32">
        <f t="shared" si="26"/>
        <v>0</v>
      </c>
      <c r="AR77" s="32">
        <f t="shared" si="26"/>
        <v>0</v>
      </c>
      <c r="AS77" s="32">
        <f t="shared" si="26"/>
        <v>0</v>
      </c>
      <c r="AT77" s="32">
        <f t="shared" si="26"/>
        <v>0</v>
      </c>
      <c r="AU77" s="32">
        <f t="shared" si="17"/>
        <v>0</v>
      </c>
      <c r="AV77" s="32">
        <f t="shared" si="17"/>
        <v>0</v>
      </c>
      <c r="AW77" s="32">
        <f t="shared" si="17"/>
        <v>0</v>
      </c>
      <c r="AX77" s="32">
        <f t="shared" si="17"/>
        <v>0</v>
      </c>
      <c r="AY77" s="32">
        <f t="shared" si="17"/>
        <v>0</v>
      </c>
      <c r="AZ77" s="32">
        <f t="shared" si="17"/>
        <v>0</v>
      </c>
      <c r="BA77" s="32">
        <f t="shared" si="17"/>
        <v>0</v>
      </c>
      <c r="BB77" s="32">
        <f t="shared" si="17"/>
        <v>0</v>
      </c>
      <c r="BC77" s="32">
        <f t="shared" si="17"/>
        <v>0</v>
      </c>
      <c r="BD77" s="32">
        <f t="shared" si="17"/>
        <v>0</v>
      </c>
      <c r="BE77" s="32">
        <f t="shared" si="17"/>
        <v>0</v>
      </c>
      <c r="BF77" s="32">
        <f t="shared" si="16"/>
        <v>0</v>
      </c>
      <c r="BG77" s="32">
        <f t="shared" si="16"/>
        <v>0</v>
      </c>
      <c r="BH77" s="32">
        <f t="shared" si="16"/>
        <v>0</v>
      </c>
      <c r="BI77" s="32">
        <f t="shared" si="16"/>
        <v>0</v>
      </c>
      <c r="BJ77" s="32">
        <f t="shared" si="16"/>
        <v>0</v>
      </c>
      <c r="BK77" s="32">
        <f t="shared" si="16"/>
        <v>0</v>
      </c>
      <c r="BL77" s="84" t="s">
        <v>338</v>
      </c>
      <c r="BM77" s="84" t="s">
        <v>334</v>
      </c>
      <c r="BN77" s="115">
        <f t="shared" si="23"/>
        <v>0</v>
      </c>
      <c r="BO77" s="115">
        <f t="shared" si="24"/>
        <v>0</v>
      </c>
      <c r="BP77" s="115">
        <f t="shared" si="25"/>
        <v>0</v>
      </c>
      <c r="BQ77" s="89">
        <f t="shared" si="22"/>
        <v>0</v>
      </c>
      <c r="BT77" s="34"/>
    </row>
    <row r="78" spans="1:72" ht="33" customHeight="1">
      <c r="A78" s="35" t="s">
        <v>334</v>
      </c>
      <c r="B78" s="36" t="s">
        <v>335</v>
      </c>
      <c r="C78" s="37">
        <v>169</v>
      </c>
      <c r="D78" s="38" t="s">
        <v>339</v>
      </c>
      <c r="E78" s="53" t="s">
        <v>340</v>
      </c>
      <c r="F78" s="54" t="s">
        <v>174</v>
      </c>
      <c r="G78" s="41">
        <v>193919</v>
      </c>
      <c r="H78" s="42">
        <f t="shared" si="18"/>
        <v>19391.900000000001</v>
      </c>
      <c r="I78" s="42">
        <f t="shared" si="19"/>
        <v>3684.4610000000002</v>
      </c>
      <c r="J78" s="42">
        <f t="shared" si="20"/>
        <v>216995.361</v>
      </c>
      <c r="L78" s="43">
        <f t="shared" si="21"/>
        <v>125</v>
      </c>
      <c r="M78" s="44">
        <v>5</v>
      </c>
      <c r="N78" s="44">
        <v>5</v>
      </c>
      <c r="O78" s="44">
        <v>5</v>
      </c>
      <c r="P78" s="44">
        <v>5</v>
      </c>
      <c r="Q78" s="44">
        <v>5</v>
      </c>
      <c r="R78" s="44">
        <v>5</v>
      </c>
      <c r="S78" s="44">
        <v>5</v>
      </c>
      <c r="T78" s="44">
        <v>5</v>
      </c>
      <c r="U78" s="44">
        <v>5</v>
      </c>
      <c r="V78" s="44">
        <v>5</v>
      </c>
      <c r="W78" s="44">
        <v>5</v>
      </c>
      <c r="X78" s="44">
        <v>5</v>
      </c>
      <c r="Y78" s="44">
        <v>5</v>
      </c>
      <c r="Z78" s="44">
        <v>5</v>
      </c>
      <c r="AA78" s="44">
        <v>5</v>
      </c>
      <c r="AB78" s="44">
        <v>5</v>
      </c>
      <c r="AC78" s="44">
        <v>5</v>
      </c>
      <c r="AD78" s="44">
        <v>5</v>
      </c>
      <c r="AE78" s="44">
        <v>5</v>
      </c>
      <c r="AF78" s="44">
        <v>5</v>
      </c>
      <c r="AG78" s="44">
        <v>5</v>
      </c>
      <c r="AH78" s="44">
        <v>5</v>
      </c>
      <c r="AI78" s="44">
        <v>5</v>
      </c>
      <c r="AJ78" s="44">
        <v>5</v>
      </c>
      <c r="AK78" s="44">
        <v>5</v>
      </c>
      <c r="AM78" s="32">
        <f t="shared" si="26"/>
        <v>1084977</v>
      </c>
      <c r="AN78" s="32">
        <f t="shared" si="26"/>
        <v>1084977</v>
      </c>
      <c r="AO78" s="32">
        <f t="shared" si="26"/>
        <v>1084977</v>
      </c>
      <c r="AP78" s="32">
        <f t="shared" si="26"/>
        <v>1084977</v>
      </c>
      <c r="AQ78" s="32">
        <f t="shared" si="26"/>
        <v>1084977</v>
      </c>
      <c r="AR78" s="32">
        <f t="shared" si="26"/>
        <v>1084977</v>
      </c>
      <c r="AS78" s="32">
        <f t="shared" si="26"/>
        <v>1084977</v>
      </c>
      <c r="AT78" s="32">
        <f t="shared" si="26"/>
        <v>1084977</v>
      </c>
      <c r="AU78" s="32">
        <f t="shared" si="17"/>
        <v>1084977</v>
      </c>
      <c r="AV78" s="32">
        <f t="shared" si="17"/>
        <v>1084977</v>
      </c>
      <c r="AW78" s="32">
        <f t="shared" si="17"/>
        <v>1084977</v>
      </c>
      <c r="AX78" s="32">
        <f t="shared" si="17"/>
        <v>1084977</v>
      </c>
      <c r="AY78" s="32">
        <f t="shared" si="17"/>
        <v>1084977</v>
      </c>
      <c r="AZ78" s="32">
        <f t="shared" si="17"/>
        <v>1084977</v>
      </c>
      <c r="BA78" s="32">
        <f t="shared" si="17"/>
        <v>1084977</v>
      </c>
      <c r="BB78" s="32">
        <f t="shared" si="17"/>
        <v>1084977</v>
      </c>
      <c r="BC78" s="32">
        <f t="shared" si="17"/>
        <v>1084977</v>
      </c>
      <c r="BD78" s="32">
        <f t="shared" si="17"/>
        <v>1084977</v>
      </c>
      <c r="BE78" s="32">
        <f t="shared" si="17"/>
        <v>1084977</v>
      </c>
      <c r="BF78" s="32">
        <f t="shared" si="16"/>
        <v>1084977</v>
      </c>
      <c r="BG78" s="32">
        <f t="shared" si="16"/>
        <v>1084977</v>
      </c>
      <c r="BH78" s="32">
        <f t="shared" si="16"/>
        <v>1084977</v>
      </c>
      <c r="BI78" s="32">
        <f t="shared" si="16"/>
        <v>1084977</v>
      </c>
      <c r="BJ78" s="32">
        <f t="shared" si="16"/>
        <v>1084977</v>
      </c>
      <c r="BK78" s="32">
        <f t="shared" si="16"/>
        <v>1084977</v>
      </c>
      <c r="BL78" s="84" t="s">
        <v>338</v>
      </c>
      <c r="BM78" s="84" t="s">
        <v>334</v>
      </c>
      <c r="BN78" s="115">
        <f t="shared" si="23"/>
        <v>27124420.125</v>
      </c>
      <c r="BO78" s="115">
        <f t="shared" si="24"/>
        <v>460557.625</v>
      </c>
      <c r="BP78" s="115">
        <f t="shared" si="25"/>
        <v>2423987.5</v>
      </c>
      <c r="BQ78" s="89">
        <f t="shared" si="22"/>
        <v>24239875</v>
      </c>
      <c r="BT78" s="34"/>
    </row>
    <row r="79" spans="1:72" ht="33" customHeight="1">
      <c r="A79" s="35" t="s">
        <v>341</v>
      </c>
      <c r="B79" s="33" t="s">
        <v>342</v>
      </c>
      <c r="C79" s="37">
        <v>170</v>
      </c>
      <c r="D79" s="38" t="s">
        <v>343</v>
      </c>
      <c r="E79" s="39" t="s">
        <v>344</v>
      </c>
      <c r="F79" s="40" t="s">
        <v>345</v>
      </c>
      <c r="G79" s="41">
        <v>10801.87</v>
      </c>
      <c r="H79" s="42">
        <f t="shared" si="18"/>
        <v>1080.1870000000001</v>
      </c>
      <c r="I79" s="42">
        <f t="shared" si="19"/>
        <v>205.23553000000004</v>
      </c>
      <c r="J79" s="42">
        <f t="shared" si="20"/>
        <v>12087.292530000001</v>
      </c>
      <c r="L79" s="43">
        <f t="shared" si="21"/>
        <v>1201</v>
      </c>
      <c r="M79" s="44">
        <v>800</v>
      </c>
      <c r="N79" s="44">
        <v>40</v>
      </c>
      <c r="O79" s="44">
        <v>40</v>
      </c>
      <c r="P79" s="44"/>
      <c r="Q79" s="44"/>
      <c r="R79" s="44"/>
      <c r="S79" s="44">
        <v>30</v>
      </c>
      <c r="T79" s="44"/>
      <c r="U79" s="44">
        <v>50</v>
      </c>
      <c r="V79" s="44">
        <v>30</v>
      </c>
      <c r="W79" s="44">
        <v>40</v>
      </c>
      <c r="X79" s="44">
        <v>10</v>
      </c>
      <c r="Y79" s="44">
        <v>20</v>
      </c>
      <c r="Z79" s="44">
        <v>5</v>
      </c>
      <c r="AA79" s="44">
        <v>10</v>
      </c>
      <c r="AB79" s="44"/>
      <c r="AC79" s="44">
        <v>6</v>
      </c>
      <c r="AD79" s="44">
        <v>40</v>
      </c>
      <c r="AE79" s="44"/>
      <c r="AF79" s="44">
        <v>60</v>
      </c>
      <c r="AG79" s="44"/>
      <c r="AH79" s="44">
        <v>10</v>
      </c>
      <c r="AI79" s="44">
        <v>10</v>
      </c>
      <c r="AJ79" s="44"/>
      <c r="AK79" s="44"/>
      <c r="AM79" s="32">
        <f t="shared" si="26"/>
        <v>9669834</v>
      </c>
      <c r="AN79" s="32">
        <f t="shared" si="26"/>
        <v>483492</v>
      </c>
      <c r="AO79" s="32">
        <f t="shared" si="26"/>
        <v>483492</v>
      </c>
      <c r="AP79" s="32">
        <f t="shared" si="26"/>
        <v>0</v>
      </c>
      <c r="AQ79" s="32">
        <f t="shared" si="26"/>
        <v>0</v>
      </c>
      <c r="AR79" s="32">
        <f t="shared" si="26"/>
        <v>0</v>
      </c>
      <c r="AS79" s="32">
        <f t="shared" si="26"/>
        <v>362619</v>
      </c>
      <c r="AT79" s="32">
        <f t="shared" si="26"/>
        <v>0</v>
      </c>
      <c r="AU79" s="32">
        <f t="shared" si="17"/>
        <v>604365</v>
      </c>
      <c r="AV79" s="32">
        <f t="shared" si="17"/>
        <v>362619</v>
      </c>
      <c r="AW79" s="32">
        <f t="shared" si="17"/>
        <v>483492</v>
      </c>
      <c r="AX79" s="32">
        <f t="shared" si="17"/>
        <v>120873</v>
      </c>
      <c r="AY79" s="32">
        <f t="shared" si="17"/>
        <v>241746</v>
      </c>
      <c r="AZ79" s="32">
        <f t="shared" si="17"/>
        <v>60436</v>
      </c>
      <c r="BA79" s="32">
        <f t="shared" si="17"/>
        <v>120873</v>
      </c>
      <c r="BB79" s="32">
        <f t="shared" si="17"/>
        <v>0</v>
      </c>
      <c r="BC79" s="32">
        <f t="shared" si="17"/>
        <v>72524</v>
      </c>
      <c r="BD79" s="32">
        <f t="shared" si="17"/>
        <v>483492</v>
      </c>
      <c r="BE79" s="32">
        <f t="shared" si="17"/>
        <v>0</v>
      </c>
      <c r="BF79" s="32">
        <f t="shared" si="16"/>
        <v>725238</v>
      </c>
      <c r="BG79" s="32">
        <f t="shared" si="16"/>
        <v>0</v>
      </c>
      <c r="BH79" s="32">
        <f t="shared" si="16"/>
        <v>120873</v>
      </c>
      <c r="BI79" s="32">
        <f t="shared" si="16"/>
        <v>120873</v>
      </c>
      <c r="BJ79" s="32">
        <f t="shared" si="16"/>
        <v>0</v>
      </c>
      <c r="BK79" s="32">
        <f t="shared" si="16"/>
        <v>0</v>
      </c>
      <c r="BL79" s="84" t="s">
        <v>346</v>
      </c>
      <c r="BM79" s="84" t="s">
        <v>341</v>
      </c>
      <c r="BN79" s="115">
        <f t="shared" si="23"/>
        <v>14516838.328530002</v>
      </c>
      <c r="BO79" s="115">
        <f t="shared" si="24"/>
        <v>246487.87153000006</v>
      </c>
      <c r="BP79" s="115">
        <f t="shared" si="25"/>
        <v>1297304.5870000003</v>
      </c>
      <c r="BQ79" s="89">
        <f t="shared" si="22"/>
        <v>12973045.870000001</v>
      </c>
      <c r="BT79" s="34"/>
    </row>
    <row r="80" spans="1:72" ht="33" customHeight="1">
      <c r="A80" s="35" t="s">
        <v>347</v>
      </c>
      <c r="B80" s="35" t="s">
        <v>348</v>
      </c>
      <c r="C80" s="37">
        <v>174</v>
      </c>
      <c r="D80" s="38" t="s">
        <v>349</v>
      </c>
      <c r="E80" s="39" t="s">
        <v>350</v>
      </c>
      <c r="F80" s="40" t="s">
        <v>351</v>
      </c>
      <c r="G80" s="41">
        <v>8516.18</v>
      </c>
      <c r="H80" s="42">
        <f t="shared" si="18"/>
        <v>851.61800000000005</v>
      </c>
      <c r="I80" s="42">
        <f t="shared" si="19"/>
        <v>161.80742000000001</v>
      </c>
      <c r="J80" s="42">
        <f t="shared" si="20"/>
        <v>9529.6054199999999</v>
      </c>
      <c r="L80" s="43">
        <f t="shared" si="21"/>
        <v>10</v>
      </c>
      <c r="M80" s="44">
        <v>10</v>
      </c>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M80" s="32">
        <f t="shared" si="26"/>
        <v>95296</v>
      </c>
      <c r="AN80" s="32">
        <f t="shared" si="26"/>
        <v>0</v>
      </c>
      <c r="AO80" s="32">
        <f t="shared" si="26"/>
        <v>0</v>
      </c>
      <c r="AP80" s="32">
        <f t="shared" si="26"/>
        <v>0</v>
      </c>
      <c r="AQ80" s="32">
        <f t="shared" si="26"/>
        <v>0</v>
      </c>
      <c r="AR80" s="32">
        <f t="shared" si="26"/>
        <v>0</v>
      </c>
      <c r="AS80" s="32">
        <f t="shared" si="26"/>
        <v>0</v>
      </c>
      <c r="AT80" s="32">
        <f t="shared" si="26"/>
        <v>0</v>
      </c>
      <c r="AU80" s="32">
        <f t="shared" si="17"/>
        <v>0</v>
      </c>
      <c r="AV80" s="32">
        <f t="shared" si="17"/>
        <v>0</v>
      </c>
      <c r="AW80" s="32">
        <f t="shared" si="17"/>
        <v>0</v>
      </c>
      <c r="AX80" s="32">
        <f t="shared" si="17"/>
        <v>0</v>
      </c>
      <c r="AY80" s="32">
        <f t="shared" si="17"/>
        <v>0</v>
      </c>
      <c r="AZ80" s="32">
        <f t="shared" si="17"/>
        <v>0</v>
      </c>
      <c r="BA80" s="32">
        <f t="shared" si="17"/>
        <v>0</v>
      </c>
      <c r="BB80" s="32">
        <f t="shared" si="17"/>
        <v>0</v>
      </c>
      <c r="BC80" s="32">
        <f t="shared" si="17"/>
        <v>0</v>
      </c>
      <c r="BD80" s="32">
        <f t="shared" si="17"/>
        <v>0</v>
      </c>
      <c r="BE80" s="32">
        <f t="shared" si="17"/>
        <v>0</v>
      </c>
      <c r="BF80" s="32">
        <f t="shared" si="16"/>
        <v>0</v>
      </c>
      <c r="BG80" s="32">
        <f t="shared" si="16"/>
        <v>0</v>
      </c>
      <c r="BH80" s="32">
        <f t="shared" si="16"/>
        <v>0</v>
      </c>
      <c r="BI80" s="32">
        <f t="shared" si="16"/>
        <v>0</v>
      </c>
      <c r="BJ80" s="32">
        <f t="shared" si="16"/>
        <v>0</v>
      </c>
      <c r="BK80" s="32">
        <f t="shared" si="16"/>
        <v>0</v>
      </c>
      <c r="BL80" s="84" t="s">
        <v>352</v>
      </c>
      <c r="BM80" s="84" t="s">
        <v>347</v>
      </c>
      <c r="BN80" s="115">
        <f t="shared" si="23"/>
        <v>95296.054200000013</v>
      </c>
      <c r="BO80" s="115">
        <f t="shared" si="24"/>
        <v>1618.0742</v>
      </c>
      <c r="BP80" s="115">
        <f t="shared" si="25"/>
        <v>8516.18</v>
      </c>
      <c r="BQ80" s="89">
        <f t="shared" si="22"/>
        <v>85161.8</v>
      </c>
      <c r="BT80" s="34"/>
    </row>
    <row r="81" spans="1:72" ht="33" customHeight="1">
      <c r="A81" s="35" t="s">
        <v>353</v>
      </c>
      <c r="B81" s="33" t="s">
        <v>354</v>
      </c>
      <c r="C81" s="37">
        <v>175</v>
      </c>
      <c r="D81" s="38" t="s">
        <v>355</v>
      </c>
      <c r="E81" s="39" t="s">
        <v>356</v>
      </c>
      <c r="F81" s="40" t="s">
        <v>357</v>
      </c>
      <c r="G81" s="41">
        <v>5302.9</v>
      </c>
      <c r="H81" s="42">
        <f t="shared" si="18"/>
        <v>530.29</v>
      </c>
      <c r="I81" s="42">
        <f t="shared" si="19"/>
        <v>100.7551</v>
      </c>
      <c r="J81" s="42">
        <f t="shared" si="20"/>
        <v>5933.9450999999999</v>
      </c>
      <c r="L81" s="43">
        <f t="shared" si="21"/>
        <v>990</v>
      </c>
      <c r="M81" s="44">
        <v>300</v>
      </c>
      <c r="N81" s="44">
        <v>30</v>
      </c>
      <c r="O81" s="44">
        <v>30</v>
      </c>
      <c r="P81" s="44"/>
      <c r="Q81" s="44">
        <v>30</v>
      </c>
      <c r="R81" s="44">
        <v>30</v>
      </c>
      <c r="S81" s="44">
        <v>30</v>
      </c>
      <c r="T81" s="44">
        <v>30</v>
      </c>
      <c r="U81" s="44">
        <v>30</v>
      </c>
      <c r="V81" s="44">
        <v>40</v>
      </c>
      <c r="W81" s="44">
        <v>60</v>
      </c>
      <c r="X81" s="44">
        <v>30</v>
      </c>
      <c r="Y81" s="44">
        <v>30</v>
      </c>
      <c r="Z81" s="44">
        <v>10</v>
      </c>
      <c r="AA81" s="44">
        <v>10</v>
      </c>
      <c r="AB81" s="44">
        <v>30</v>
      </c>
      <c r="AC81" s="44">
        <v>30</v>
      </c>
      <c r="AD81" s="44">
        <v>30</v>
      </c>
      <c r="AE81" s="44">
        <v>30</v>
      </c>
      <c r="AF81" s="44">
        <v>30</v>
      </c>
      <c r="AG81" s="44">
        <v>30</v>
      </c>
      <c r="AH81" s="44">
        <v>30</v>
      </c>
      <c r="AI81" s="44">
        <v>30</v>
      </c>
      <c r="AJ81" s="44">
        <v>30</v>
      </c>
      <c r="AK81" s="44">
        <v>30</v>
      </c>
      <c r="AM81" s="32">
        <f t="shared" si="26"/>
        <v>1780184</v>
      </c>
      <c r="AN81" s="32">
        <f t="shared" si="26"/>
        <v>178018</v>
      </c>
      <c r="AO81" s="32">
        <f t="shared" si="26"/>
        <v>178018</v>
      </c>
      <c r="AP81" s="32">
        <f t="shared" si="26"/>
        <v>0</v>
      </c>
      <c r="AQ81" s="32">
        <f t="shared" si="26"/>
        <v>178018</v>
      </c>
      <c r="AR81" s="32">
        <f t="shared" si="26"/>
        <v>178018</v>
      </c>
      <c r="AS81" s="32">
        <f t="shared" si="26"/>
        <v>178018</v>
      </c>
      <c r="AT81" s="32">
        <f t="shared" si="26"/>
        <v>178018</v>
      </c>
      <c r="AU81" s="32">
        <f t="shared" si="17"/>
        <v>178018</v>
      </c>
      <c r="AV81" s="32">
        <f t="shared" si="17"/>
        <v>237358</v>
      </c>
      <c r="AW81" s="32">
        <f t="shared" si="17"/>
        <v>356037</v>
      </c>
      <c r="AX81" s="32">
        <f t="shared" si="17"/>
        <v>178018</v>
      </c>
      <c r="AY81" s="32">
        <f t="shared" si="17"/>
        <v>178018</v>
      </c>
      <c r="AZ81" s="32">
        <f t="shared" si="17"/>
        <v>59339</v>
      </c>
      <c r="BA81" s="32">
        <f t="shared" si="17"/>
        <v>59339</v>
      </c>
      <c r="BB81" s="32">
        <f t="shared" si="17"/>
        <v>178018</v>
      </c>
      <c r="BC81" s="32">
        <f t="shared" si="17"/>
        <v>178018</v>
      </c>
      <c r="BD81" s="32">
        <f t="shared" si="17"/>
        <v>178018</v>
      </c>
      <c r="BE81" s="32">
        <f t="shared" si="17"/>
        <v>178018</v>
      </c>
      <c r="BF81" s="32">
        <f t="shared" si="16"/>
        <v>178018</v>
      </c>
      <c r="BG81" s="32">
        <f t="shared" si="16"/>
        <v>178018</v>
      </c>
      <c r="BH81" s="32">
        <f t="shared" si="16"/>
        <v>178018</v>
      </c>
      <c r="BI81" s="32">
        <f t="shared" si="16"/>
        <v>178018</v>
      </c>
      <c r="BJ81" s="32">
        <f t="shared" si="16"/>
        <v>178018</v>
      </c>
      <c r="BK81" s="32">
        <f t="shared" si="16"/>
        <v>178018</v>
      </c>
      <c r="BL81" s="84" t="s">
        <v>358</v>
      </c>
      <c r="BM81" s="84" t="s">
        <v>353</v>
      </c>
      <c r="BN81" s="115">
        <f t="shared" si="23"/>
        <v>5874605.6489999993</v>
      </c>
      <c r="BO81" s="115">
        <f t="shared" si="24"/>
        <v>99747.548999999999</v>
      </c>
      <c r="BP81" s="115">
        <f t="shared" si="25"/>
        <v>524987.1</v>
      </c>
      <c r="BQ81" s="89">
        <f t="shared" si="22"/>
        <v>5249871</v>
      </c>
      <c r="BT81" s="34"/>
    </row>
    <row r="82" spans="1:72" ht="33" customHeight="1">
      <c r="A82" s="35" t="s">
        <v>353</v>
      </c>
      <c r="B82" s="33" t="s">
        <v>354</v>
      </c>
      <c r="C82" s="37">
        <v>177</v>
      </c>
      <c r="D82" s="38" t="s">
        <v>359</v>
      </c>
      <c r="E82" s="39" t="s">
        <v>356</v>
      </c>
      <c r="F82" s="40" t="s">
        <v>345</v>
      </c>
      <c r="G82" s="41">
        <v>1894.61</v>
      </c>
      <c r="H82" s="42">
        <f t="shared" si="18"/>
        <v>189.46100000000001</v>
      </c>
      <c r="I82" s="42">
        <f t="shared" si="19"/>
        <v>35.997590000000002</v>
      </c>
      <c r="J82" s="42">
        <f t="shared" si="20"/>
        <v>2120.0685899999999</v>
      </c>
      <c r="L82" s="43">
        <f t="shared" si="21"/>
        <v>0</v>
      </c>
      <c r="M82" s="44"/>
      <c r="N82" s="44"/>
      <c r="O82" s="44"/>
      <c r="P82" s="44"/>
      <c r="Q82" s="44"/>
      <c r="R82" s="44"/>
      <c r="S82" s="44"/>
      <c r="T82" s="44"/>
      <c r="U82" s="44"/>
      <c r="V82" s="44"/>
      <c r="W82" s="44"/>
      <c r="X82" s="44"/>
      <c r="Y82" s="44"/>
      <c r="Z82" s="44"/>
      <c r="AA82" s="44"/>
      <c r="AB82" s="44"/>
      <c r="AC82" s="44"/>
      <c r="AD82" s="44"/>
      <c r="AE82" s="44"/>
      <c r="AF82" s="44"/>
      <c r="AG82" s="44"/>
      <c r="AH82" s="44"/>
      <c r="AI82" s="44"/>
      <c r="AJ82" s="44"/>
      <c r="AK82" s="44"/>
      <c r="AM82" s="32">
        <f t="shared" si="26"/>
        <v>0</v>
      </c>
      <c r="AN82" s="32">
        <f t="shared" si="26"/>
        <v>0</v>
      </c>
      <c r="AO82" s="32">
        <f t="shared" si="26"/>
        <v>0</v>
      </c>
      <c r="AP82" s="32">
        <f t="shared" si="26"/>
        <v>0</v>
      </c>
      <c r="AQ82" s="32">
        <f t="shared" si="26"/>
        <v>0</v>
      </c>
      <c r="AR82" s="32">
        <f t="shared" si="26"/>
        <v>0</v>
      </c>
      <c r="AS82" s="32">
        <f t="shared" si="26"/>
        <v>0</v>
      </c>
      <c r="AT82" s="32">
        <f t="shared" si="26"/>
        <v>0</v>
      </c>
      <c r="AU82" s="32">
        <f t="shared" si="17"/>
        <v>0</v>
      </c>
      <c r="AV82" s="32">
        <f t="shared" si="17"/>
        <v>0</v>
      </c>
      <c r="AW82" s="32">
        <f t="shared" si="17"/>
        <v>0</v>
      </c>
      <c r="AX82" s="32">
        <f t="shared" si="17"/>
        <v>0</v>
      </c>
      <c r="AY82" s="32">
        <f t="shared" si="17"/>
        <v>0</v>
      </c>
      <c r="AZ82" s="32">
        <f t="shared" si="17"/>
        <v>0</v>
      </c>
      <c r="BA82" s="32">
        <f t="shared" si="17"/>
        <v>0</v>
      </c>
      <c r="BB82" s="32">
        <f t="shared" si="17"/>
        <v>0</v>
      </c>
      <c r="BC82" s="32">
        <f t="shared" si="17"/>
        <v>0</v>
      </c>
      <c r="BD82" s="32">
        <f t="shared" si="17"/>
        <v>0</v>
      </c>
      <c r="BE82" s="32">
        <f t="shared" si="17"/>
        <v>0</v>
      </c>
      <c r="BF82" s="32">
        <f t="shared" si="16"/>
        <v>0</v>
      </c>
      <c r="BG82" s="32">
        <f t="shared" si="16"/>
        <v>0</v>
      </c>
      <c r="BH82" s="32">
        <f t="shared" si="16"/>
        <v>0</v>
      </c>
      <c r="BI82" s="32">
        <f t="shared" si="16"/>
        <v>0</v>
      </c>
      <c r="BJ82" s="32">
        <f t="shared" si="16"/>
        <v>0</v>
      </c>
      <c r="BK82" s="32">
        <f t="shared" si="16"/>
        <v>0</v>
      </c>
      <c r="BL82" s="84" t="s">
        <v>358</v>
      </c>
      <c r="BM82" s="84" t="s">
        <v>353</v>
      </c>
      <c r="BN82" s="115">
        <f t="shared" si="23"/>
        <v>0</v>
      </c>
      <c r="BO82" s="115">
        <f t="shared" si="24"/>
        <v>0</v>
      </c>
      <c r="BP82" s="115">
        <f t="shared" si="25"/>
        <v>0</v>
      </c>
      <c r="BQ82" s="89">
        <f t="shared" si="22"/>
        <v>0</v>
      </c>
      <c r="BT82" s="34"/>
    </row>
    <row r="83" spans="1:72" ht="33" customHeight="1">
      <c r="A83" s="35" t="s">
        <v>360</v>
      </c>
      <c r="B83" s="36" t="s">
        <v>361</v>
      </c>
      <c r="C83" s="37">
        <v>184</v>
      </c>
      <c r="D83" s="38" t="s">
        <v>362</v>
      </c>
      <c r="E83" s="39" t="s">
        <v>363</v>
      </c>
      <c r="F83" s="40" t="s">
        <v>364</v>
      </c>
      <c r="G83" s="41">
        <v>1105.55</v>
      </c>
      <c r="H83" s="42">
        <f t="shared" si="18"/>
        <v>110.55500000000001</v>
      </c>
      <c r="I83" s="42">
        <f t="shared" si="19"/>
        <v>21.005450000000003</v>
      </c>
      <c r="J83" s="42">
        <f t="shared" si="20"/>
        <v>1237.1104500000001</v>
      </c>
      <c r="L83" s="43">
        <f t="shared" si="21"/>
        <v>1455</v>
      </c>
      <c r="M83" s="44">
        <v>1000</v>
      </c>
      <c r="N83" s="44">
        <v>40</v>
      </c>
      <c r="O83" s="44">
        <v>25</v>
      </c>
      <c r="P83" s="44"/>
      <c r="Q83" s="44">
        <v>32</v>
      </c>
      <c r="R83" s="44"/>
      <c r="S83" s="44">
        <v>30</v>
      </c>
      <c r="T83" s="44">
        <v>30</v>
      </c>
      <c r="U83" s="44">
        <v>50</v>
      </c>
      <c r="V83" s="44">
        <v>30</v>
      </c>
      <c r="W83" s="44">
        <v>40</v>
      </c>
      <c r="X83" s="44">
        <v>10</v>
      </c>
      <c r="Y83" s="44">
        <v>10</v>
      </c>
      <c r="Z83" s="44">
        <v>8</v>
      </c>
      <c r="AA83" s="44">
        <v>10</v>
      </c>
      <c r="AB83" s="44">
        <v>10</v>
      </c>
      <c r="AC83" s="44">
        <v>20</v>
      </c>
      <c r="AD83" s="44">
        <v>20</v>
      </c>
      <c r="AE83" s="44">
        <v>10</v>
      </c>
      <c r="AF83" s="44">
        <v>20</v>
      </c>
      <c r="AG83" s="44"/>
      <c r="AH83" s="44">
        <v>20</v>
      </c>
      <c r="AI83" s="44">
        <v>20</v>
      </c>
      <c r="AJ83" s="44">
        <v>20</v>
      </c>
      <c r="AK83" s="44"/>
      <c r="AM83" s="32">
        <f t="shared" si="26"/>
        <v>1237110</v>
      </c>
      <c r="AN83" s="32">
        <f t="shared" si="26"/>
        <v>49484</v>
      </c>
      <c r="AO83" s="32">
        <f t="shared" si="26"/>
        <v>30928</v>
      </c>
      <c r="AP83" s="32">
        <f t="shared" si="26"/>
        <v>0</v>
      </c>
      <c r="AQ83" s="32">
        <f t="shared" si="26"/>
        <v>39588</v>
      </c>
      <c r="AR83" s="32">
        <f t="shared" si="26"/>
        <v>0</v>
      </c>
      <c r="AS83" s="32">
        <f t="shared" si="26"/>
        <v>37113</v>
      </c>
      <c r="AT83" s="32">
        <f t="shared" si="26"/>
        <v>37113</v>
      </c>
      <c r="AU83" s="32">
        <f t="shared" si="17"/>
        <v>61856</v>
      </c>
      <c r="AV83" s="32">
        <f t="shared" si="17"/>
        <v>37113</v>
      </c>
      <c r="AW83" s="32">
        <f t="shared" si="17"/>
        <v>49484</v>
      </c>
      <c r="AX83" s="32">
        <f t="shared" si="17"/>
        <v>12371</v>
      </c>
      <c r="AY83" s="32">
        <f t="shared" si="17"/>
        <v>12371</v>
      </c>
      <c r="AZ83" s="32">
        <f t="shared" si="17"/>
        <v>9897</v>
      </c>
      <c r="BA83" s="32">
        <f t="shared" si="17"/>
        <v>12371</v>
      </c>
      <c r="BB83" s="32">
        <f t="shared" si="17"/>
        <v>12371</v>
      </c>
      <c r="BC83" s="32">
        <f t="shared" si="17"/>
        <v>24742</v>
      </c>
      <c r="BD83" s="32">
        <f t="shared" si="17"/>
        <v>24742</v>
      </c>
      <c r="BE83" s="32">
        <f t="shared" si="17"/>
        <v>12371</v>
      </c>
      <c r="BF83" s="32">
        <f t="shared" si="17"/>
        <v>24742</v>
      </c>
      <c r="BG83" s="32">
        <f t="shared" si="17"/>
        <v>0</v>
      </c>
      <c r="BH83" s="32">
        <f t="shared" si="17"/>
        <v>24742</v>
      </c>
      <c r="BI83" s="32">
        <f t="shared" si="16"/>
        <v>24742</v>
      </c>
      <c r="BJ83" s="32">
        <f t="shared" si="16"/>
        <v>24742</v>
      </c>
      <c r="BK83" s="32">
        <f t="shared" si="16"/>
        <v>0</v>
      </c>
      <c r="BL83" s="84" t="s">
        <v>365</v>
      </c>
      <c r="BM83" s="84" t="s">
        <v>360</v>
      </c>
      <c r="BN83" s="115">
        <f t="shared" si="23"/>
        <v>1799995.7047499998</v>
      </c>
      <c r="BO83" s="115">
        <f t="shared" si="24"/>
        <v>30562.929750000003</v>
      </c>
      <c r="BP83" s="115">
        <f t="shared" si="25"/>
        <v>160857.52500000002</v>
      </c>
      <c r="BQ83" s="89">
        <f t="shared" si="22"/>
        <v>1608575.25</v>
      </c>
      <c r="BT83" s="34"/>
    </row>
    <row r="84" spans="1:72" ht="33" customHeight="1">
      <c r="A84" s="35" t="s">
        <v>366</v>
      </c>
      <c r="B84" s="36" t="s">
        <v>367</v>
      </c>
      <c r="C84" s="37">
        <v>188</v>
      </c>
      <c r="D84" s="38" t="s">
        <v>368</v>
      </c>
      <c r="E84" s="39" t="s">
        <v>363</v>
      </c>
      <c r="F84" s="40" t="s">
        <v>369</v>
      </c>
      <c r="G84" s="41">
        <v>3487.97</v>
      </c>
      <c r="H84" s="42">
        <f t="shared" si="18"/>
        <v>348.79700000000003</v>
      </c>
      <c r="I84" s="42">
        <f t="shared" si="19"/>
        <v>66.271430000000009</v>
      </c>
      <c r="J84" s="42">
        <f t="shared" si="20"/>
        <v>3903.0384299999996</v>
      </c>
      <c r="L84" s="43">
        <f t="shared" si="21"/>
        <v>20</v>
      </c>
      <c r="M84" s="44">
        <v>20</v>
      </c>
      <c r="N84" s="44"/>
      <c r="O84" s="44"/>
      <c r="P84" s="44"/>
      <c r="Q84" s="44"/>
      <c r="R84" s="44"/>
      <c r="S84" s="44"/>
      <c r="T84" s="44"/>
      <c r="U84" s="44"/>
      <c r="V84" s="44"/>
      <c r="W84" s="44"/>
      <c r="X84" s="44"/>
      <c r="Y84" s="44"/>
      <c r="Z84" s="44"/>
      <c r="AA84" s="44"/>
      <c r="AB84" s="44"/>
      <c r="AC84" s="44"/>
      <c r="AD84" s="44"/>
      <c r="AE84" s="44"/>
      <c r="AF84" s="44"/>
      <c r="AG84" s="44"/>
      <c r="AH84" s="44"/>
      <c r="AI84" s="44"/>
      <c r="AJ84" s="44"/>
      <c r="AK84" s="44"/>
      <c r="AM84" s="32">
        <f t="shared" si="26"/>
        <v>78061</v>
      </c>
      <c r="AN84" s="32">
        <f t="shared" si="26"/>
        <v>0</v>
      </c>
      <c r="AO84" s="32">
        <f t="shared" si="26"/>
        <v>0</v>
      </c>
      <c r="AP84" s="32">
        <f t="shared" si="26"/>
        <v>0</v>
      </c>
      <c r="AQ84" s="32">
        <f t="shared" si="26"/>
        <v>0</v>
      </c>
      <c r="AR84" s="32">
        <f t="shared" si="26"/>
        <v>0</v>
      </c>
      <c r="AS84" s="32">
        <f t="shared" si="26"/>
        <v>0</v>
      </c>
      <c r="AT84" s="32">
        <f t="shared" si="26"/>
        <v>0</v>
      </c>
      <c r="AU84" s="32">
        <f t="shared" si="17"/>
        <v>0</v>
      </c>
      <c r="AV84" s="32">
        <f t="shared" si="17"/>
        <v>0</v>
      </c>
      <c r="AW84" s="32">
        <f t="shared" si="17"/>
        <v>0</v>
      </c>
      <c r="AX84" s="32">
        <f t="shared" si="17"/>
        <v>0</v>
      </c>
      <c r="AY84" s="32">
        <f t="shared" si="17"/>
        <v>0</v>
      </c>
      <c r="AZ84" s="32">
        <f t="shared" si="17"/>
        <v>0</v>
      </c>
      <c r="BA84" s="32">
        <f t="shared" si="17"/>
        <v>0</v>
      </c>
      <c r="BB84" s="32">
        <f t="shared" si="17"/>
        <v>0</v>
      </c>
      <c r="BC84" s="32">
        <f t="shared" si="17"/>
        <v>0</v>
      </c>
      <c r="BD84" s="32">
        <f t="shared" si="17"/>
        <v>0</v>
      </c>
      <c r="BE84" s="32">
        <f t="shared" si="17"/>
        <v>0</v>
      </c>
      <c r="BF84" s="32">
        <f t="shared" si="17"/>
        <v>0</v>
      </c>
      <c r="BG84" s="32">
        <f t="shared" si="17"/>
        <v>0</v>
      </c>
      <c r="BH84" s="32">
        <f t="shared" si="17"/>
        <v>0</v>
      </c>
      <c r="BI84" s="32">
        <f t="shared" si="16"/>
        <v>0</v>
      </c>
      <c r="BJ84" s="32">
        <f t="shared" si="16"/>
        <v>0</v>
      </c>
      <c r="BK84" s="32">
        <f t="shared" si="16"/>
        <v>0</v>
      </c>
      <c r="BL84" s="84" t="s">
        <v>370</v>
      </c>
      <c r="BM84" s="84" t="s">
        <v>366</v>
      </c>
      <c r="BN84" s="115">
        <f t="shared" si="23"/>
        <v>78060.768599999996</v>
      </c>
      <c r="BO84" s="115">
        <f t="shared" si="24"/>
        <v>1325.4286</v>
      </c>
      <c r="BP84" s="115">
        <f t="shared" si="25"/>
        <v>6975.94</v>
      </c>
      <c r="BQ84" s="89">
        <f t="shared" si="22"/>
        <v>69759.399999999994</v>
      </c>
      <c r="BT84" s="34"/>
    </row>
    <row r="85" spans="1:72" ht="33" customHeight="1">
      <c r="A85" s="35" t="s">
        <v>360</v>
      </c>
      <c r="B85" s="36" t="s">
        <v>361</v>
      </c>
      <c r="C85" s="37">
        <v>189</v>
      </c>
      <c r="D85" s="38" t="s">
        <v>371</v>
      </c>
      <c r="E85" s="39" t="s">
        <v>372</v>
      </c>
      <c r="F85" s="40" t="s">
        <v>369</v>
      </c>
      <c r="G85" s="41">
        <v>1570.8</v>
      </c>
      <c r="H85" s="42">
        <f t="shared" si="18"/>
        <v>157.08000000000001</v>
      </c>
      <c r="I85" s="42">
        <f t="shared" si="19"/>
        <v>29.845200000000002</v>
      </c>
      <c r="J85" s="42">
        <f t="shared" si="20"/>
        <v>1757.7251999999999</v>
      </c>
      <c r="L85" s="43">
        <f t="shared" si="21"/>
        <v>0</v>
      </c>
      <c r="M85" s="44"/>
      <c r="N85" s="44"/>
      <c r="O85" s="44"/>
      <c r="P85" s="44"/>
      <c r="Q85" s="44"/>
      <c r="R85" s="44"/>
      <c r="S85" s="44"/>
      <c r="T85" s="44"/>
      <c r="U85" s="44"/>
      <c r="V85" s="44"/>
      <c r="W85" s="44"/>
      <c r="X85" s="44"/>
      <c r="Y85" s="44"/>
      <c r="Z85" s="44"/>
      <c r="AA85" s="44"/>
      <c r="AB85" s="44"/>
      <c r="AC85" s="44"/>
      <c r="AD85" s="44"/>
      <c r="AE85" s="44"/>
      <c r="AF85" s="44"/>
      <c r="AG85" s="44"/>
      <c r="AH85" s="44"/>
      <c r="AI85" s="44"/>
      <c r="AJ85" s="44"/>
      <c r="AK85" s="44"/>
      <c r="AM85" s="32">
        <f t="shared" si="26"/>
        <v>0</v>
      </c>
      <c r="AN85" s="32">
        <f t="shared" si="26"/>
        <v>0</v>
      </c>
      <c r="AO85" s="32">
        <f t="shared" si="26"/>
        <v>0</v>
      </c>
      <c r="AP85" s="32">
        <f t="shared" si="26"/>
        <v>0</v>
      </c>
      <c r="AQ85" s="32">
        <f t="shared" si="26"/>
        <v>0</v>
      </c>
      <c r="AR85" s="32">
        <f t="shared" si="26"/>
        <v>0</v>
      </c>
      <c r="AS85" s="32">
        <f t="shared" si="26"/>
        <v>0</v>
      </c>
      <c r="AT85" s="32">
        <f t="shared" si="26"/>
        <v>0</v>
      </c>
      <c r="AU85" s="32">
        <f t="shared" si="17"/>
        <v>0</v>
      </c>
      <c r="AV85" s="32">
        <f t="shared" si="17"/>
        <v>0</v>
      </c>
      <c r="AW85" s="32">
        <f t="shared" si="17"/>
        <v>0</v>
      </c>
      <c r="AX85" s="32">
        <f t="shared" si="17"/>
        <v>0</v>
      </c>
      <c r="AY85" s="32">
        <f t="shared" si="17"/>
        <v>0</v>
      </c>
      <c r="AZ85" s="32">
        <f t="shared" si="17"/>
        <v>0</v>
      </c>
      <c r="BA85" s="32">
        <f t="shared" si="17"/>
        <v>0</v>
      </c>
      <c r="BB85" s="32">
        <f t="shared" ref="AZ85:BK108" si="27">+ROUND((AB85*$J85),0)</f>
        <v>0</v>
      </c>
      <c r="BC85" s="32">
        <f t="shared" si="27"/>
        <v>0</v>
      </c>
      <c r="BD85" s="32">
        <f t="shared" si="27"/>
        <v>0</v>
      </c>
      <c r="BE85" s="32">
        <f t="shared" si="27"/>
        <v>0</v>
      </c>
      <c r="BF85" s="32">
        <f t="shared" si="27"/>
        <v>0</v>
      </c>
      <c r="BG85" s="32">
        <f t="shared" si="27"/>
        <v>0</v>
      </c>
      <c r="BH85" s="32">
        <f t="shared" si="27"/>
        <v>0</v>
      </c>
      <c r="BI85" s="32">
        <f t="shared" si="16"/>
        <v>0</v>
      </c>
      <c r="BJ85" s="32">
        <f t="shared" si="16"/>
        <v>0</v>
      </c>
      <c r="BK85" s="32">
        <f t="shared" si="16"/>
        <v>0</v>
      </c>
      <c r="BL85" s="84" t="s">
        <v>365</v>
      </c>
      <c r="BM85" s="84" t="s">
        <v>360</v>
      </c>
      <c r="BN85" s="115">
        <f t="shared" si="23"/>
        <v>0</v>
      </c>
      <c r="BO85" s="115">
        <f t="shared" si="24"/>
        <v>0</v>
      </c>
      <c r="BP85" s="115">
        <f t="shared" si="25"/>
        <v>0</v>
      </c>
      <c r="BQ85" s="89">
        <f t="shared" si="22"/>
        <v>0</v>
      </c>
      <c r="BT85" s="34"/>
    </row>
    <row r="86" spans="1:72" ht="33" customHeight="1">
      <c r="A86" s="35" t="s">
        <v>373</v>
      </c>
      <c r="B86" s="33" t="s">
        <v>374</v>
      </c>
      <c r="C86" s="37">
        <v>193</v>
      </c>
      <c r="D86" s="38" t="s">
        <v>375</v>
      </c>
      <c r="E86" s="39" t="s">
        <v>376</v>
      </c>
      <c r="F86" s="40" t="s">
        <v>377</v>
      </c>
      <c r="G86" s="41">
        <v>8078.84</v>
      </c>
      <c r="H86" s="42">
        <f t="shared" si="18"/>
        <v>807.88400000000001</v>
      </c>
      <c r="I86" s="42">
        <f t="shared" si="19"/>
        <v>153.49796000000001</v>
      </c>
      <c r="J86" s="42">
        <f t="shared" si="20"/>
        <v>9040.2219600000008</v>
      </c>
      <c r="L86" s="43">
        <f t="shared" si="21"/>
        <v>183</v>
      </c>
      <c r="M86" s="44">
        <v>30</v>
      </c>
      <c r="N86" s="44">
        <v>10</v>
      </c>
      <c r="O86" s="44">
        <v>10</v>
      </c>
      <c r="P86" s="44"/>
      <c r="Q86" s="44">
        <v>4</v>
      </c>
      <c r="R86" s="44">
        <v>10</v>
      </c>
      <c r="S86" s="44"/>
      <c r="T86" s="44">
        <v>10</v>
      </c>
      <c r="U86" s="44">
        <v>8</v>
      </c>
      <c r="V86" s="44">
        <v>10</v>
      </c>
      <c r="W86" s="44">
        <v>5</v>
      </c>
      <c r="X86" s="44">
        <v>13</v>
      </c>
      <c r="Y86" s="44">
        <v>8</v>
      </c>
      <c r="Z86" s="44">
        <v>6</v>
      </c>
      <c r="AA86" s="44">
        <v>6</v>
      </c>
      <c r="AB86" s="44">
        <v>6</v>
      </c>
      <c r="AC86" s="44">
        <v>6</v>
      </c>
      <c r="AD86" s="44">
        <v>10</v>
      </c>
      <c r="AE86" s="44"/>
      <c r="AF86" s="44">
        <v>10</v>
      </c>
      <c r="AG86" s="44">
        <v>8</v>
      </c>
      <c r="AH86" s="44">
        <v>6</v>
      </c>
      <c r="AI86" s="44">
        <v>3</v>
      </c>
      <c r="AJ86" s="44">
        <v>4</v>
      </c>
      <c r="AK86" s="44"/>
      <c r="AM86" s="32">
        <f t="shared" si="26"/>
        <v>271207</v>
      </c>
      <c r="AN86" s="32">
        <f t="shared" si="26"/>
        <v>90402</v>
      </c>
      <c r="AO86" s="32">
        <f t="shared" si="26"/>
        <v>90402</v>
      </c>
      <c r="AP86" s="32">
        <f t="shared" si="26"/>
        <v>0</v>
      </c>
      <c r="AQ86" s="32">
        <f t="shared" si="26"/>
        <v>36161</v>
      </c>
      <c r="AR86" s="32">
        <f t="shared" si="26"/>
        <v>90402</v>
      </c>
      <c r="AS86" s="32">
        <f t="shared" si="26"/>
        <v>0</v>
      </c>
      <c r="AT86" s="32">
        <f t="shared" si="26"/>
        <v>90402</v>
      </c>
      <c r="AU86" s="32">
        <f t="shared" si="26"/>
        <v>72322</v>
      </c>
      <c r="AV86" s="32">
        <f t="shared" si="26"/>
        <v>90402</v>
      </c>
      <c r="AW86" s="32">
        <f t="shared" si="26"/>
        <v>45201</v>
      </c>
      <c r="AX86" s="32">
        <f t="shared" si="26"/>
        <v>117523</v>
      </c>
      <c r="AY86" s="32">
        <f t="shared" si="26"/>
        <v>72322</v>
      </c>
      <c r="AZ86" s="32">
        <f t="shared" si="27"/>
        <v>54241</v>
      </c>
      <c r="BA86" s="32">
        <f t="shared" si="27"/>
        <v>54241</v>
      </c>
      <c r="BB86" s="32">
        <f t="shared" si="27"/>
        <v>54241</v>
      </c>
      <c r="BC86" s="32">
        <f t="shared" si="27"/>
        <v>54241</v>
      </c>
      <c r="BD86" s="32">
        <f t="shared" si="27"/>
        <v>90402</v>
      </c>
      <c r="BE86" s="32">
        <f t="shared" si="27"/>
        <v>0</v>
      </c>
      <c r="BF86" s="32">
        <f t="shared" si="27"/>
        <v>90402</v>
      </c>
      <c r="BG86" s="32">
        <f t="shared" si="27"/>
        <v>72322</v>
      </c>
      <c r="BH86" s="32">
        <f t="shared" si="27"/>
        <v>54241</v>
      </c>
      <c r="BI86" s="32">
        <f t="shared" si="16"/>
        <v>27121</v>
      </c>
      <c r="BJ86" s="32">
        <f t="shared" si="16"/>
        <v>36161</v>
      </c>
      <c r="BK86" s="32">
        <f t="shared" si="16"/>
        <v>0</v>
      </c>
      <c r="BL86" s="84" t="s">
        <v>378</v>
      </c>
      <c r="BM86" s="84" t="s">
        <v>373</v>
      </c>
      <c r="BN86" s="115">
        <f t="shared" si="23"/>
        <v>1654360.6186800001</v>
      </c>
      <c r="BO86" s="115">
        <f t="shared" si="24"/>
        <v>28090.126680000001</v>
      </c>
      <c r="BP86" s="115">
        <f t="shared" si="25"/>
        <v>147842.772</v>
      </c>
      <c r="BQ86" s="89">
        <f t="shared" si="22"/>
        <v>1478427.72</v>
      </c>
      <c r="BT86" s="34"/>
    </row>
    <row r="87" spans="1:72" ht="33" customHeight="1">
      <c r="A87" s="35" t="s">
        <v>170</v>
      </c>
      <c r="B87" s="45" t="s">
        <v>171</v>
      </c>
      <c r="C87" s="37">
        <v>197</v>
      </c>
      <c r="D87" s="38" t="s">
        <v>379</v>
      </c>
      <c r="E87" s="39" t="s">
        <v>380</v>
      </c>
      <c r="F87" s="40" t="s">
        <v>174</v>
      </c>
      <c r="G87" s="41">
        <v>32621.89</v>
      </c>
      <c r="H87" s="42">
        <f t="shared" si="18"/>
        <v>3262.1890000000003</v>
      </c>
      <c r="I87" s="42">
        <f t="shared" si="19"/>
        <v>619.81591000000003</v>
      </c>
      <c r="J87" s="42">
        <f t="shared" si="20"/>
        <v>36503.894909999995</v>
      </c>
      <c r="L87" s="43">
        <f t="shared" si="21"/>
        <v>0</v>
      </c>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M87" s="32">
        <f t="shared" si="26"/>
        <v>0</v>
      </c>
      <c r="AN87" s="32">
        <f t="shared" si="26"/>
        <v>0</v>
      </c>
      <c r="AO87" s="32">
        <f t="shared" si="26"/>
        <v>0</v>
      </c>
      <c r="AP87" s="32">
        <f t="shared" si="26"/>
        <v>0</v>
      </c>
      <c r="AQ87" s="32">
        <f t="shared" si="26"/>
        <v>0</v>
      </c>
      <c r="AR87" s="32">
        <f t="shared" si="26"/>
        <v>0</v>
      </c>
      <c r="AS87" s="32">
        <f t="shared" si="26"/>
        <v>0</v>
      </c>
      <c r="AT87" s="32">
        <f t="shared" si="26"/>
        <v>0</v>
      </c>
      <c r="AU87" s="32">
        <f t="shared" si="26"/>
        <v>0</v>
      </c>
      <c r="AV87" s="32">
        <f t="shared" si="26"/>
        <v>0</v>
      </c>
      <c r="AW87" s="32">
        <f t="shared" si="26"/>
        <v>0</v>
      </c>
      <c r="AX87" s="32">
        <f t="shared" si="26"/>
        <v>0</v>
      </c>
      <c r="AY87" s="32">
        <f t="shared" si="26"/>
        <v>0</v>
      </c>
      <c r="AZ87" s="32">
        <f t="shared" si="27"/>
        <v>0</v>
      </c>
      <c r="BA87" s="32">
        <f t="shared" si="27"/>
        <v>0</v>
      </c>
      <c r="BB87" s="32">
        <f t="shared" si="27"/>
        <v>0</v>
      </c>
      <c r="BC87" s="32">
        <f t="shared" si="27"/>
        <v>0</v>
      </c>
      <c r="BD87" s="32">
        <f t="shared" si="27"/>
        <v>0</v>
      </c>
      <c r="BE87" s="32">
        <f t="shared" si="27"/>
        <v>0</v>
      </c>
      <c r="BF87" s="32">
        <f t="shared" si="27"/>
        <v>0</v>
      </c>
      <c r="BG87" s="32">
        <f t="shared" si="27"/>
        <v>0</v>
      </c>
      <c r="BH87" s="32">
        <f t="shared" si="27"/>
        <v>0</v>
      </c>
      <c r="BI87" s="32">
        <f t="shared" si="16"/>
        <v>0</v>
      </c>
      <c r="BJ87" s="32">
        <f t="shared" si="16"/>
        <v>0</v>
      </c>
      <c r="BK87" s="32">
        <f t="shared" si="16"/>
        <v>0</v>
      </c>
      <c r="BL87" s="84" t="s">
        <v>175</v>
      </c>
      <c r="BM87" s="84" t="s">
        <v>170</v>
      </c>
      <c r="BN87" s="115">
        <f t="shared" si="23"/>
        <v>0</v>
      </c>
      <c r="BO87" s="115">
        <f t="shared" si="24"/>
        <v>0</v>
      </c>
      <c r="BP87" s="115">
        <f t="shared" si="25"/>
        <v>0</v>
      </c>
      <c r="BQ87" s="89">
        <f t="shared" si="22"/>
        <v>0</v>
      </c>
      <c r="BT87" s="34"/>
    </row>
    <row r="88" spans="1:72" ht="33" customHeight="1">
      <c r="A88" s="35" t="s">
        <v>170</v>
      </c>
      <c r="B88" s="45" t="s">
        <v>171</v>
      </c>
      <c r="C88" s="37">
        <v>198</v>
      </c>
      <c r="D88" s="38" t="s">
        <v>381</v>
      </c>
      <c r="E88" s="39" t="s">
        <v>382</v>
      </c>
      <c r="F88" s="40" t="s">
        <v>174</v>
      </c>
      <c r="G88" s="41">
        <v>27784.23</v>
      </c>
      <c r="H88" s="42">
        <f t="shared" si="18"/>
        <v>2778.4230000000002</v>
      </c>
      <c r="I88" s="42">
        <f t="shared" si="19"/>
        <v>527.90037000000007</v>
      </c>
      <c r="J88" s="42">
        <f t="shared" si="20"/>
        <v>31090.553369999998</v>
      </c>
      <c r="L88" s="43">
        <f t="shared" si="21"/>
        <v>0</v>
      </c>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M88" s="32">
        <f t="shared" si="26"/>
        <v>0</v>
      </c>
      <c r="AN88" s="32">
        <f t="shared" si="26"/>
        <v>0</v>
      </c>
      <c r="AO88" s="32">
        <f t="shared" si="26"/>
        <v>0</v>
      </c>
      <c r="AP88" s="32">
        <f t="shared" si="26"/>
        <v>0</v>
      </c>
      <c r="AQ88" s="32">
        <f t="shared" si="26"/>
        <v>0</v>
      </c>
      <c r="AR88" s="32">
        <f t="shared" si="26"/>
        <v>0</v>
      </c>
      <c r="AS88" s="32">
        <f t="shared" si="26"/>
        <v>0</v>
      </c>
      <c r="AT88" s="32">
        <f t="shared" si="26"/>
        <v>0</v>
      </c>
      <c r="AU88" s="32">
        <f t="shared" si="26"/>
        <v>0</v>
      </c>
      <c r="AV88" s="32">
        <f t="shared" si="26"/>
        <v>0</v>
      </c>
      <c r="AW88" s="32">
        <f t="shared" si="26"/>
        <v>0</v>
      </c>
      <c r="AX88" s="32">
        <f t="shared" si="26"/>
        <v>0</v>
      </c>
      <c r="AY88" s="32">
        <f t="shared" si="26"/>
        <v>0</v>
      </c>
      <c r="AZ88" s="32">
        <f t="shared" si="27"/>
        <v>0</v>
      </c>
      <c r="BA88" s="32">
        <f t="shared" si="27"/>
        <v>0</v>
      </c>
      <c r="BB88" s="32">
        <f t="shared" si="27"/>
        <v>0</v>
      </c>
      <c r="BC88" s="32">
        <f t="shared" si="27"/>
        <v>0</v>
      </c>
      <c r="BD88" s="32">
        <f t="shared" si="27"/>
        <v>0</v>
      </c>
      <c r="BE88" s="32">
        <f t="shared" si="27"/>
        <v>0</v>
      </c>
      <c r="BF88" s="32">
        <f t="shared" si="27"/>
        <v>0</v>
      </c>
      <c r="BG88" s="32">
        <f t="shared" si="27"/>
        <v>0</v>
      </c>
      <c r="BH88" s="32">
        <f t="shared" si="27"/>
        <v>0</v>
      </c>
      <c r="BI88" s="32">
        <f t="shared" si="16"/>
        <v>0</v>
      </c>
      <c r="BJ88" s="32">
        <f t="shared" si="16"/>
        <v>0</v>
      </c>
      <c r="BK88" s="32">
        <f t="shared" si="16"/>
        <v>0</v>
      </c>
      <c r="BL88" s="84" t="s">
        <v>175</v>
      </c>
      <c r="BM88" s="84" t="s">
        <v>170</v>
      </c>
      <c r="BN88" s="115">
        <f t="shared" si="23"/>
        <v>0</v>
      </c>
      <c r="BO88" s="115">
        <f t="shared" si="24"/>
        <v>0</v>
      </c>
      <c r="BP88" s="115">
        <f t="shared" si="25"/>
        <v>0</v>
      </c>
      <c r="BQ88" s="89">
        <f t="shared" si="22"/>
        <v>0</v>
      </c>
      <c r="BT88" s="34"/>
    </row>
    <row r="89" spans="1:72" ht="33" customHeight="1">
      <c r="A89" s="35" t="s">
        <v>170</v>
      </c>
      <c r="B89" s="45" t="s">
        <v>171</v>
      </c>
      <c r="C89" s="37">
        <v>199</v>
      </c>
      <c r="D89" s="38" t="s">
        <v>383</v>
      </c>
      <c r="E89" s="39" t="s">
        <v>384</v>
      </c>
      <c r="F89" s="40" t="s">
        <v>174</v>
      </c>
      <c r="G89" s="41">
        <v>14544.87</v>
      </c>
      <c r="H89" s="42">
        <f t="shared" si="18"/>
        <v>1454.4870000000001</v>
      </c>
      <c r="I89" s="42">
        <f t="shared" si="19"/>
        <v>276.35253</v>
      </c>
      <c r="J89" s="42">
        <f t="shared" si="20"/>
        <v>16275.70953</v>
      </c>
      <c r="L89" s="43">
        <f t="shared" si="21"/>
        <v>0</v>
      </c>
      <c r="M89" s="44"/>
      <c r="N89" s="44"/>
      <c r="O89" s="44"/>
      <c r="P89" s="44"/>
      <c r="Q89" s="44"/>
      <c r="R89" s="44"/>
      <c r="S89" s="44"/>
      <c r="T89" s="44"/>
      <c r="U89" s="44"/>
      <c r="V89" s="44"/>
      <c r="W89" s="44"/>
      <c r="X89" s="44"/>
      <c r="Y89" s="44"/>
      <c r="Z89" s="44"/>
      <c r="AA89" s="44"/>
      <c r="AB89" s="44"/>
      <c r="AC89" s="44"/>
      <c r="AD89" s="44"/>
      <c r="AE89" s="44"/>
      <c r="AF89" s="44"/>
      <c r="AG89" s="44"/>
      <c r="AH89" s="44"/>
      <c r="AI89" s="44"/>
      <c r="AJ89" s="44"/>
      <c r="AK89" s="44"/>
      <c r="AM89" s="32">
        <f t="shared" si="26"/>
        <v>0</v>
      </c>
      <c r="AN89" s="32">
        <f t="shared" si="26"/>
        <v>0</v>
      </c>
      <c r="AO89" s="32">
        <f t="shared" si="26"/>
        <v>0</v>
      </c>
      <c r="AP89" s="32">
        <f t="shared" si="26"/>
        <v>0</v>
      </c>
      <c r="AQ89" s="32">
        <f t="shared" si="26"/>
        <v>0</v>
      </c>
      <c r="AR89" s="32">
        <f t="shared" si="26"/>
        <v>0</v>
      </c>
      <c r="AS89" s="32">
        <f t="shared" si="26"/>
        <v>0</v>
      </c>
      <c r="AT89" s="32">
        <f t="shared" si="26"/>
        <v>0</v>
      </c>
      <c r="AU89" s="32">
        <f t="shared" si="26"/>
        <v>0</v>
      </c>
      <c r="AV89" s="32">
        <f t="shared" si="26"/>
        <v>0</v>
      </c>
      <c r="AW89" s="32">
        <f t="shared" si="26"/>
        <v>0</v>
      </c>
      <c r="AX89" s="32">
        <f t="shared" si="26"/>
        <v>0</v>
      </c>
      <c r="AY89" s="32">
        <f t="shared" si="26"/>
        <v>0</v>
      </c>
      <c r="AZ89" s="32">
        <f t="shared" si="27"/>
        <v>0</v>
      </c>
      <c r="BA89" s="32">
        <f t="shared" si="27"/>
        <v>0</v>
      </c>
      <c r="BB89" s="32">
        <f t="shared" si="27"/>
        <v>0</v>
      </c>
      <c r="BC89" s="32">
        <f t="shared" si="27"/>
        <v>0</v>
      </c>
      <c r="BD89" s="32">
        <f t="shared" si="27"/>
        <v>0</v>
      </c>
      <c r="BE89" s="32">
        <f t="shared" si="27"/>
        <v>0</v>
      </c>
      <c r="BF89" s="32">
        <f t="shared" si="27"/>
        <v>0</v>
      </c>
      <c r="BG89" s="32">
        <f t="shared" si="27"/>
        <v>0</v>
      </c>
      <c r="BH89" s="32">
        <f t="shared" si="27"/>
        <v>0</v>
      </c>
      <c r="BI89" s="32">
        <f t="shared" si="16"/>
        <v>0</v>
      </c>
      <c r="BJ89" s="32">
        <f t="shared" si="16"/>
        <v>0</v>
      </c>
      <c r="BK89" s="32">
        <f t="shared" si="16"/>
        <v>0</v>
      </c>
      <c r="BL89" s="84" t="s">
        <v>175</v>
      </c>
      <c r="BM89" s="84" t="s">
        <v>170</v>
      </c>
      <c r="BN89" s="115">
        <f t="shared" si="23"/>
        <v>0</v>
      </c>
      <c r="BO89" s="115">
        <f t="shared" si="24"/>
        <v>0</v>
      </c>
      <c r="BP89" s="115">
        <f t="shared" si="25"/>
        <v>0</v>
      </c>
      <c r="BQ89" s="89">
        <f t="shared" si="22"/>
        <v>0</v>
      </c>
      <c r="BT89" s="34"/>
    </row>
    <row r="90" spans="1:72" ht="33" customHeight="1">
      <c r="A90" s="35" t="s">
        <v>170</v>
      </c>
      <c r="B90" s="45" t="s">
        <v>171</v>
      </c>
      <c r="C90" s="37">
        <v>200</v>
      </c>
      <c r="D90" s="38" t="s">
        <v>385</v>
      </c>
      <c r="E90" s="39" t="s">
        <v>386</v>
      </c>
      <c r="F90" s="40" t="s">
        <v>174</v>
      </c>
      <c r="G90" s="41">
        <v>13897.93</v>
      </c>
      <c r="H90" s="42">
        <f t="shared" si="18"/>
        <v>1389.7930000000001</v>
      </c>
      <c r="I90" s="42">
        <f t="shared" si="19"/>
        <v>264.06067000000002</v>
      </c>
      <c r="J90" s="42">
        <f t="shared" si="20"/>
        <v>15551.783670000001</v>
      </c>
      <c r="L90" s="43">
        <f t="shared" si="21"/>
        <v>0</v>
      </c>
      <c r="M90" s="44"/>
      <c r="N90" s="44"/>
      <c r="O90" s="44"/>
      <c r="P90" s="44"/>
      <c r="Q90" s="44"/>
      <c r="R90" s="44"/>
      <c r="S90" s="44"/>
      <c r="T90" s="44"/>
      <c r="U90" s="44"/>
      <c r="V90" s="44"/>
      <c r="W90" s="44"/>
      <c r="X90" s="44"/>
      <c r="Y90" s="44"/>
      <c r="Z90" s="44"/>
      <c r="AA90" s="44"/>
      <c r="AB90" s="44"/>
      <c r="AC90" s="44"/>
      <c r="AD90" s="44"/>
      <c r="AE90" s="44"/>
      <c r="AF90" s="44"/>
      <c r="AG90" s="44"/>
      <c r="AH90" s="44"/>
      <c r="AI90" s="44"/>
      <c r="AJ90" s="44"/>
      <c r="AK90" s="44"/>
      <c r="AM90" s="32">
        <f t="shared" si="26"/>
        <v>0</v>
      </c>
      <c r="AN90" s="32">
        <f t="shared" si="26"/>
        <v>0</v>
      </c>
      <c r="AO90" s="32">
        <f t="shared" si="26"/>
        <v>0</v>
      </c>
      <c r="AP90" s="32">
        <f t="shared" si="26"/>
        <v>0</v>
      </c>
      <c r="AQ90" s="32">
        <f t="shared" si="26"/>
        <v>0</v>
      </c>
      <c r="AR90" s="32">
        <f t="shared" si="26"/>
        <v>0</v>
      </c>
      <c r="AS90" s="32">
        <f t="shared" si="26"/>
        <v>0</v>
      </c>
      <c r="AT90" s="32">
        <f t="shared" si="26"/>
        <v>0</v>
      </c>
      <c r="AU90" s="32">
        <f t="shared" si="26"/>
        <v>0</v>
      </c>
      <c r="AV90" s="32">
        <f t="shared" si="26"/>
        <v>0</v>
      </c>
      <c r="AW90" s="32">
        <f t="shared" si="26"/>
        <v>0</v>
      </c>
      <c r="AX90" s="32">
        <f t="shared" si="26"/>
        <v>0</v>
      </c>
      <c r="AY90" s="32">
        <f t="shared" si="26"/>
        <v>0</v>
      </c>
      <c r="AZ90" s="32">
        <f t="shared" si="27"/>
        <v>0</v>
      </c>
      <c r="BA90" s="32">
        <f t="shared" si="27"/>
        <v>0</v>
      </c>
      <c r="BB90" s="32">
        <f t="shared" si="27"/>
        <v>0</v>
      </c>
      <c r="BC90" s="32">
        <f t="shared" si="27"/>
        <v>0</v>
      </c>
      <c r="BD90" s="32">
        <f t="shared" si="27"/>
        <v>0</v>
      </c>
      <c r="BE90" s="32">
        <f t="shared" si="27"/>
        <v>0</v>
      </c>
      <c r="BF90" s="32">
        <f t="shared" si="27"/>
        <v>0</v>
      </c>
      <c r="BG90" s="32">
        <f t="shared" si="27"/>
        <v>0</v>
      </c>
      <c r="BH90" s="32">
        <f t="shared" si="27"/>
        <v>0</v>
      </c>
      <c r="BI90" s="32">
        <f t="shared" si="16"/>
        <v>0</v>
      </c>
      <c r="BJ90" s="32">
        <f t="shared" si="16"/>
        <v>0</v>
      </c>
      <c r="BK90" s="32">
        <f t="shared" si="16"/>
        <v>0</v>
      </c>
      <c r="BL90" s="84" t="s">
        <v>175</v>
      </c>
      <c r="BM90" s="84" t="s">
        <v>170</v>
      </c>
      <c r="BN90" s="115">
        <f t="shared" si="23"/>
        <v>0</v>
      </c>
      <c r="BO90" s="115">
        <f t="shared" si="24"/>
        <v>0</v>
      </c>
      <c r="BP90" s="115">
        <f t="shared" si="25"/>
        <v>0</v>
      </c>
      <c r="BQ90" s="89">
        <f t="shared" si="22"/>
        <v>0</v>
      </c>
      <c r="BT90" s="34"/>
    </row>
    <row r="91" spans="1:72" ht="33" customHeight="1">
      <c r="A91" s="55" t="s">
        <v>255</v>
      </c>
      <c r="B91" s="56" t="s">
        <v>256</v>
      </c>
      <c r="C91" s="37">
        <v>201</v>
      </c>
      <c r="D91" s="57" t="s">
        <v>387</v>
      </c>
      <c r="E91" s="39" t="s">
        <v>388</v>
      </c>
      <c r="F91" s="40" t="s">
        <v>174</v>
      </c>
      <c r="G91" s="41">
        <v>1902.9</v>
      </c>
      <c r="H91" s="42">
        <f t="shared" si="18"/>
        <v>190.29000000000002</v>
      </c>
      <c r="I91" s="42">
        <f t="shared" si="19"/>
        <v>36.155100000000004</v>
      </c>
      <c r="J91" s="42">
        <f t="shared" si="20"/>
        <v>2129.3451</v>
      </c>
      <c r="L91" s="43">
        <f t="shared" si="21"/>
        <v>100</v>
      </c>
      <c r="M91" s="44">
        <v>100</v>
      </c>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M91" s="32">
        <f t="shared" si="26"/>
        <v>212935</v>
      </c>
      <c r="AN91" s="32">
        <f t="shared" si="26"/>
        <v>0</v>
      </c>
      <c r="AO91" s="32">
        <f t="shared" si="26"/>
        <v>0</v>
      </c>
      <c r="AP91" s="32">
        <f t="shared" si="26"/>
        <v>0</v>
      </c>
      <c r="AQ91" s="32">
        <f t="shared" si="26"/>
        <v>0</v>
      </c>
      <c r="AR91" s="32">
        <f t="shared" si="26"/>
        <v>0</v>
      </c>
      <c r="AS91" s="32">
        <f t="shared" si="26"/>
        <v>0</v>
      </c>
      <c r="AT91" s="32">
        <f t="shared" si="26"/>
        <v>0</v>
      </c>
      <c r="AU91" s="32">
        <f t="shared" si="26"/>
        <v>0</v>
      </c>
      <c r="AV91" s="32">
        <f t="shared" si="26"/>
        <v>0</v>
      </c>
      <c r="AW91" s="32">
        <f t="shared" si="26"/>
        <v>0</v>
      </c>
      <c r="AX91" s="32">
        <f t="shared" si="26"/>
        <v>0</v>
      </c>
      <c r="AY91" s="32">
        <f t="shared" si="26"/>
        <v>0</v>
      </c>
      <c r="AZ91" s="32">
        <f t="shared" si="27"/>
        <v>0</v>
      </c>
      <c r="BA91" s="32">
        <f t="shared" si="27"/>
        <v>0</v>
      </c>
      <c r="BB91" s="32">
        <f t="shared" si="27"/>
        <v>0</v>
      </c>
      <c r="BC91" s="32">
        <f t="shared" si="27"/>
        <v>0</v>
      </c>
      <c r="BD91" s="32">
        <f t="shared" si="27"/>
        <v>0</v>
      </c>
      <c r="BE91" s="32">
        <f t="shared" si="27"/>
        <v>0</v>
      </c>
      <c r="BF91" s="32">
        <f t="shared" si="27"/>
        <v>0</v>
      </c>
      <c r="BG91" s="32">
        <f t="shared" si="27"/>
        <v>0</v>
      </c>
      <c r="BH91" s="32">
        <f t="shared" si="27"/>
        <v>0</v>
      </c>
      <c r="BI91" s="32">
        <f t="shared" si="16"/>
        <v>0</v>
      </c>
      <c r="BJ91" s="32">
        <f t="shared" si="16"/>
        <v>0</v>
      </c>
      <c r="BK91" s="32">
        <f t="shared" si="16"/>
        <v>0</v>
      </c>
      <c r="BL91" s="84" t="s">
        <v>260</v>
      </c>
      <c r="BM91" s="84" t="s">
        <v>255</v>
      </c>
      <c r="BN91" s="115">
        <f t="shared" si="23"/>
        <v>212934.51</v>
      </c>
      <c r="BO91" s="115">
        <f t="shared" si="24"/>
        <v>3615.51</v>
      </c>
      <c r="BP91" s="115">
        <f t="shared" si="25"/>
        <v>19029</v>
      </c>
      <c r="BQ91" s="89">
        <f t="shared" si="22"/>
        <v>190290</v>
      </c>
      <c r="BT91" s="34"/>
    </row>
    <row r="92" spans="1:72" ht="33" customHeight="1">
      <c r="A92" s="35" t="s">
        <v>389</v>
      </c>
      <c r="B92" s="36" t="s">
        <v>390</v>
      </c>
      <c r="C92" s="37">
        <v>205</v>
      </c>
      <c r="D92" s="57" t="s">
        <v>391</v>
      </c>
      <c r="E92" s="39" t="s">
        <v>392</v>
      </c>
      <c r="F92" s="40" t="s">
        <v>174</v>
      </c>
      <c r="G92" s="41">
        <v>1860.58</v>
      </c>
      <c r="H92" s="42">
        <f t="shared" si="18"/>
        <v>186.05799999999999</v>
      </c>
      <c r="I92" s="42">
        <f t="shared" si="19"/>
        <v>35.351019999999998</v>
      </c>
      <c r="J92" s="42">
        <f t="shared" si="20"/>
        <v>2081.98902</v>
      </c>
      <c r="L92" s="43">
        <f t="shared" si="21"/>
        <v>0</v>
      </c>
      <c r="M92" s="44"/>
      <c r="N92" s="44"/>
      <c r="O92" s="44"/>
      <c r="P92" s="44"/>
      <c r="Q92" s="44"/>
      <c r="R92" s="44"/>
      <c r="S92" s="44"/>
      <c r="T92" s="44"/>
      <c r="U92" s="44"/>
      <c r="V92" s="44"/>
      <c r="W92" s="44"/>
      <c r="X92" s="44"/>
      <c r="Y92" s="44"/>
      <c r="Z92" s="44"/>
      <c r="AA92" s="44"/>
      <c r="AB92" s="44"/>
      <c r="AC92" s="44"/>
      <c r="AD92" s="44"/>
      <c r="AE92" s="44"/>
      <c r="AF92" s="44"/>
      <c r="AG92" s="44"/>
      <c r="AH92" s="44"/>
      <c r="AI92" s="44"/>
      <c r="AJ92" s="44"/>
      <c r="AK92" s="44"/>
      <c r="AM92" s="32">
        <f t="shared" si="26"/>
        <v>0</v>
      </c>
      <c r="AN92" s="32">
        <f t="shared" si="26"/>
        <v>0</v>
      </c>
      <c r="AO92" s="32">
        <f t="shared" si="26"/>
        <v>0</v>
      </c>
      <c r="AP92" s="32">
        <f t="shared" si="26"/>
        <v>0</v>
      </c>
      <c r="AQ92" s="32">
        <f t="shared" si="26"/>
        <v>0</v>
      </c>
      <c r="AR92" s="32">
        <f t="shared" si="26"/>
        <v>0</v>
      </c>
      <c r="AS92" s="32">
        <f t="shared" si="26"/>
        <v>0</v>
      </c>
      <c r="AT92" s="32">
        <f t="shared" si="26"/>
        <v>0</v>
      </c>
      <c r="AU92" s="32">
        <f t="shared" si="26"/>
        <v>0</v>
      </c>
      <c r="AV92" s="32">
        <f t="shared" si="26"/>
        <v>0</v>
      </c>
      <c r="AW92" s="32">
        <f t="shared" si="26"/>
        <v>0</v>
      </c>
      <c r="AX92" s="32">
        <f t="shared" si="26"/>
        <v>0</v>
      </c>
      <c r="AY92" s="32">
        <f t="shared" si="26"/>
        <v>0</v>
      </c>
      <c r="AZ92" s="32">
        <f t="shared" si="27"/>
        <v>0</v>
      </c>
      <c r="BA92" s="32">
        <f t="shared" si="27"/>
        <v>0</v>
      </c>
      <c r="BB92" s="32">
        <f t="shared" si="27"/>
        <v>0</v>
      </c>
      <c r="BC92" s="32">
        <f t="shared" si="27"/>
        <v>0</v>
      </c>
      <c r="BD92" s="32">
        <f t="shared" si="27"/>
        <v>0</v>
      </c>
      <c r="BE92" s="32">
        <f t="shared" si="27"/>
        <v>0</v>
      </c>
      <c r="BF92" s="32">
        <f t="shared" si="27"/>
        <v>0</v>
      </c>
      <c r="BG92" s="32">
        <f t="shared" si="27"/>
        <v>0</v>
      </c>
      <c r="BH92" s="32">
        <f t="shared" si="27"/>
        <v>0</v>
      </c>
      <c r="BI92" s="32">
        <f t="shared" si="16"/>
        <v>0</v>
      </c>
      <c r="BJ92" s="32">
        <f t="shared" si="16"/>
        <v>0</v>
      </c>
      <c r="BK92" s="32">
        <f t="shared" si="16"/>
        <v>0</v>
      </c>
      <c r="BL92" s="84" t="s">
        <v>393</v>
      </c>
      <c r="BM92" s="84" t="s">
        <v>389</v>
      </c>
      <c r="BN92" s="115">
        <f t="shared" si="23"/>
        <v>0</v>
      </c>
      <c r="BO92" s="115">
        <f t="shared" si="24"/>
        <v>0</v>
      </c>
      <c r="BP92" s="115">
        <f t="shared" si="25"/>
        <v>0</v>
      </c>
      <c r="BQ92" s="89">
        <f t="shared" si="22"/>
        <v>0</v>
      </c>
      <c r="BT92" s="34"/>
    </row>
    <row r="93" spans="1:72" ht="33" customHeight="1">
      <c r="A93" s="35" t="s">
        <v>394</v>
      </c>
      <c r="B93" s="36" t="s">
        <v>395</v>
      </c>
      <c r="C93" s="37">
        <v>207</v>
      </c>
      <c r="D93" s="57" t="s">
        <v>396</v>
      </c>
      <c r="E93" s="39" t="s">
        <v>397</v>
      </c>
      <c r="F93" s="40" t="s">
        <v>174</v>
      </c>
      <c r="G93" s="41">
        <v>1238.17</v>
      </c>
      <c r="H93" s="42">
        <f t="shared" si="18"/>
        <v>123.81700000000001</v>
      </c>
      <c r="I93" s="42">
        <f t="shared" si="19"/>
        <v>23.525230000000001</v>
      </c>
      <c r="J93" s="42">
        <f t="shared" si="20"/>
        <v>1385.51223</v>
      </c>
      <c r="L93" s="43">
        <f t="shared" si="21"/>
        <v>0</v>
      </c>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M93" s="32">
        <f t="shared" si="26"/>
        <v>0</v>
      </c>
      <c r="AN93" s="32">
        <f t="shared" si="26"/>
        <v>0</v>
      </c>
      <c r="AO93" s="32">
        <f t="shared" si="26"/>
        <v>0</v>
      </c>
      <c r="AP93" s="32">
        <f t="shared" si="26"/>
        <v>0</v>
      </c>
      <c r="AQ93" s="32">
        <f t="shared" si="26"/>
        <v>0</v>
      </c>
      <c r="AR93" s="32">
        <f t="shared" si="26"/>
        <v>0</v>
      </c>
      <c r="AS93" s="32">
        <f t="shared" si="26"/>
        <v>0</v>
      </c>
      <c r="AT93" s="32">
        <f t="shared" si="26"/>
        <v>0</v>
      </c>
      <c r="AU93" s="32">
        <f t="shared" si="26"/>
        <v>0</v>
      </c>
      <c r="AV93" s="32">
        <f t="shared" si="26"/>
        <v>0</v>
      </c>
      <c r="AW93" s="32">
        <f t="shared" si="26"/>
        <v>0</v>
      </c>
      <c r="AX93" s="32">
        <f t="shared" si="26"/>
        <v>0</v>
      </c>
      <c r="AY93" s="32">
        <f t="shared" si="26"/>
        <v>0</v>
      </c>
      <c r="AZ93" s="32">
        <f t="shared" si="27"/>
        <v>0</v>
      </c>
      <c r="BA93" s="32">
        <f t="shared" si="27"/>
        <v>0</v>
      </c>
      <c r="BB93" s="32">
        <f t="shared" si="27"/>
        <v>0</v>
      </c>
      <c r="BC93" s="32">
        <f t="shared" si="27"/>
        <v>0</v>
      </c>
      <c r="BD93" s="32">
        <f t="shared" si="27"/>
        <v>0</v>
      </c>
      <c r="BE93" s="32">
        <f t="shared" si="27"/>
        <v>0</v>
      </c>
      <c r="BF93" s="32">
        <f t="shared" si="27"/>
        <v>0</v>
      </c>
      <c r="BG93" s="32">
        <f t="shared" si="27"/>
        <v>0</v>
      </c>
      <c r="BH93" s="32">
        <f t="shared" si="27"/>
        <v>0</v>
      </c>
      <c r="BI93" s="32">
        <f t="shared" si="16"/>
        <v>0</v>
      </c>
      <c r="BJ93" s="32">
        <f t="shared" si="16"/>
        <v>0</v>
      </c>
      <c r="BK93" s="32">
        <f t="shared" si="16"/>
        <v>0</v>
      </c>
      <c r="BL93" s="84" t="s">
        <v>398</v>
      </c>
      <c r="BM93" s="84" t="s">
        <v>394</v>
      </c>
      <c r="BN93" s="115">
        <f t="shared" si="23"/>
        <v>0</v>
      </c>
      <c r="BO93" s="115">
        <f t="shared" si="24"/>
        <v>0</v>
      </c>
      <c r="BP93" s="115">
        <f t="shared" si="25"/>
        <v>0</v>
      </c>
      <c r="BQ93" s="89">
        <f t="shared" si="22"/>
        <v>0</v>
      </c>
      <c r="BT93" s="34"/>
    </row>
    <row r="94" spans="1:72" ht="33" customHeight="1">
      <c r="A94" s="35" t="s">
        <v>399</v>
      </c>
      <c r="B94" s="36" t="s">
        <v>400</v>
      </c>
      <c r="C94" s="37">
        <v>211</v>
      </c>
      <c r="D94" s="57" t="s">
        <v>401</v>
      </c>
      <c r="E94" s="39" t="s">
        <v>402</v>
      </c>
      <c r="F94" s="40" t="s">
        <v>174</v>
      </c>
      <c r="G94" s="41">
        <v>1396.68</v>
      </c>
      <c r="H94" s="42">
        <f t="shared" si="18"/>
        <v>139.66800000000001</v>
      </c>
      <c r="I94" s="42">
        <f t="shared" si="19"/>
        <v>26.536920000000002</v>
      </c>
      <c r="J94" s="42">
        <f t="shared" si="20"/>
        <v>1562.88492</v>
      </c>
      <c r="L94" s="43">
        <f t="shared" si="21"/>
        <v>50</v>
      </c>
      <c r="M94" s="44">
        <v>50</v>
      </c>
      <c r="N94" s="44"/>
      <c r="O94" s="44"/>
      <c r="P94" s="44"/>
      <c r="Q94" s="44"/>
      <c r="R94" s="44"/>
      <c r="S94" s="44"/>
      <c r="T94" s="44"/>
      <c r="U94" s="44"/>
      <c r="V94" s="44"/>
      <c r="W94" s="44"/>
      <c r="X94" s="44"/>
      <c r="Y94" s="44"/>
      <c r="Z94" s="44"/>
      <c r="AA94" s="44"/>
      <c r="AB94" s="44"/>
      <c r="AC94" s="44"/>
      <c r="AD94" s="44"/>
      <c r="AE94" s="44"/>
      <c r="AF94" s="44"/>
      <c r="AG94" s="44"/>
      <c r="AH94" s="44"/>
      <c r="AI94" s="44"/>
      <c r="AJ94" s="44"/>
      <c r="AK94" s="44"/>
      <c r="AM94" s="32">
        <f t="shared" si="26"/>
        <v>78144</v>
      </c>
      <c r="AN94" s="32">
        <f t="shared" si="26"/>
        <v>0</v>
      </c>
      <c r="AO94" s="32">
        <f t="shared" si="26"/>
        <v>0</v>
      </c>
      <c r="AP94" s="32">
        <f t="shared" si="26"/>
        <v>0</v>
      </c>
      <c r="AQ94" s="32">
        <f t="shared" si="26"/>
        <v>0</v>
      </c>
      <c r="AR94" s="32">
        <f t="shared" si="26"/>
        <v>0</v>
      </c>
      <c r="AS94" s="32">
        <f t="shared" si="26"/>
        <v>0</v>
      </c>
      <c r="AT94" s="32">
        <f t="shared" si="26"/>
        <v>0</v>
      </c>
      <c r="AU94" s="32">
        <f t="shared" si="26"/>
        <v>0</v>
      </c>
      <c r="AV94" s="32">
        <f t="shared" si="26"/>
        <v>0</v>
      </c>
      <c r="AW94" s="32">
        <f t="shared" si="26"/>
        <v>0</v>
      </c>
      <c r="AX94" s="32">
        <f t="shared" si="26"/>
        <v>0</v>
      </c>
      <c r="AY94" s="32">
        <f t="shared" si="26"/>
        <v>0</v>
      </c>
      <c r="AZ94" s="32">
        <f t="shared" si="27"/>
        <v>0</v>
      </c>
      <c r="BA94" s="32">
        <f t="shared" si="27"/>
        <v>0</v>
      </c>
      <c r="BB94" s="32">
        <f t="shared" si="27"/>
        <v>0</v>
      </c>
      <c r="BC94" s="32">
        <f t="shared" si="27"/>
        <v>0</v>
      </c>
      <c r="BD94" s="32">
        <f t="shared" si="27"/>
        <v>0</v>
      </c>
      <c r="BE94" s="32">
        <f t="shared" si="27"/>
        <v>0</v>
      </c>
      <c r="BF94" s="32">
        <f t="shared" si="27"/>
        <v>0</v>
      </c>
      <c r="BG94" s="32">
        <f t="shared" si="27"/>
        <v>0</v>
      </c>
      <c r="BH94" s="32">
        <f t="shared" si="27"/>
        <v>0</v>
      </c>
      <c r="BI94" s="32">
        <f t="shared" si="16"/>
        <v>0</v>
      </c>
      <c r="BJ94" s="32">
        <f t="shared" si="16"/>
        <v>0</v>
      </c>
      <c r="BK94" s="32">
        <f t="shared" si="16"/>
        <v>0</v>
      </c>
      <c r="BL94" s="84" t="s">
        <v>403</v>
      </c>
      <c r="BM94" s="84" t="s">
        <v>399</v>
      </c>
      <c r="BN94" s="115">
        <f t="shared" si="23"/>
        <v>78144.245999999999</v>
      </c>
      <c r="BO94" s="115">
        <f t="shared" si="24"/>
        <v>1326.8460000000002</v>
      </c>
      <c r="BP94" s="115">
        <f t="shared" si="25"/>
        <v>6983.4000000000005</v>
      </c>
      <c r="BQ94" s="89">
        <f t="shared" si="22"/>
        <v>69834</v>
      </c>
      <c r="BT94" s="34"/>
    </row>
    <row r="95" spans="1:72" ht="33" customHeight="1">
      <c r="A95" s="35" t="s">
        <v>404</v>
      </c>
      <c r="B95" s="36" t="s">
        <v>405</v>
      </c>
      <c r="C95" s="37">
        <v>232</v>
      </c>
      <c r="D95" s="57" t="s">
        <v>406</v>
      </c>
      <c r="E95" s="58" t="s">
        <v>407</v>
      </c>
      <c r="F95" s="40" t="s">
        <v>408</v>
      </c>
      <c r="G95" s="41">
        <v>8444.5</v>
      </c>
      <c r="H95" s="42">
        <f t="shared" si="18"/>
        <v>844.45</v>
      </c>
      <c r="I95" s="42">
        <f t="shared" si="19"/>
        <v>160.44550000000001</v>
      </c>
      <c r="J95" s="42">
        <f t="shared" si="20"/>
        <v>9449.3955000000005</v>
      </c>
      <c r="L95" s="43">
        <f t="shared" si="21"/>
        <v>0</v>
      </c>
      <c r="M95" s="44"/>
      <c r="N95" s="44"/>
      <c r="O95" s="44"/>
      <c r="P95" s="44"/>
      <c r="Q95" s="44"/>
      <c r="R95" s="44"/>
      <c r="S95" s="44"/>
      <c r="T95" s="44"/>
      <c r="U95" s="44"/>
      <c r="V95" s="44"/>
      <c r="W95" s="44"/>
      <c r="X95" s="44"/>
      <c r="Y95" s="44"/>
      <c r="Z95" s="44"/>
      <c r="AA95" s="44"/>
      <c r="AB95" s="44"/>
      <c r="AC95" s="44"/>
      <c r="AD95" s="44"/>
      <c r="AE95" s="44"/>
      <c r="AF95" s="44"/>
      <c r="AG95" s="44"/>
      <c r="AH95" s="44"/>
      <c r="AI95" s="44"/>
      <c r="AJ95" s="44"/>
      <c r="AK95" s="44"/>
      <c r="AM95" s="32">
        <f t="shared" si="26"/>
        <v>0</v>
      </c>
      <c r="AN95" s="32">
        <f t="shared" si="26"/>
        <v>0</v>
      </c>
      <c r="AO95" s="32">
        <f t="shared" si="26"/>
        <v>0</v>
      </c>
      <c r="AP95" s="32">
        <f t="shared" si="26"/>
        <v>0</v>
      </c>
      <c r="AQ95" s="32">
        <f t="shared" si="26"/>
        <v>0</v>
      </c>
      <c r="AR95" s="32">
        <f t="shared" si="26"/>
        <v>0</v>
      </c>
      <c r="AS95" s="32">
        <f t="shared" si="26"/>
        <v>0</v>
      </c>
      <c r="AT95" s="32">
        <f t="shared" si="26"/>
        <v>0</v>
      </c>
      <c r="AU95" s="32">
        <f t="shared" si="26"/>
        <v>0</v>
      </c>
      <c r="AV95" s="32">
        <f t="shared" si="26"/>
        <v>0</v>
      </c>
      <c r="AW95" s="32">
        <f t="shared" si="26"/>
        <v>0</v>
      </c>
      <c r="AX95" s="32">
        <f t="shared" si="26"/>
        <v>0</v>
      </c>
      <c r="AY95" s="32">
        <f t="shared" si="26"/>
        <v>0</v>
      </c>
      <c r="AZ95" s="32">
        <f t="shared" si="27"/>
        <v>0</v>
      </c>
      <c r="BA95" s="32">
        <f t="shared" si="27"/>
        <v>0</v>
      </c>
      <c r="BB95" s="32">
        <f t="shared" si="27"/>
        <v>0</v>
      </c>
      <c r="BC95" s="32">
        <f t="shared" si="27"/>
        <v>0</v>
      </c>
      <c r="BD95" s="32">
        <f t="shared" si="27"/>
        <v>0</v>
      </c>
      <c r="BE95" s="32">
        <f t="shared" si="27"/>
        <v>0</v>
      </c>
      <c r="BF95" s="32">
        <f t="shared" si="27"/>
        <v>0</v>
      </c>
      <c r="BG95" s="32">
        <f t="shared" si="27"/>
        <v>0</v>
      </c>
      <c r="BH95" s="32">
        <f t="shared" si="27"/>
        <v>0</v>
      </c>
      <c r="BI95" s="32">
        <f t="shared" si="27"/>
        <v>0</v>
      </c>
      <c r="BJ95" s="32">
        <f t="shared" si="27"/>
        <v>0</v>
      </c>
      <c r="BK95" s="32">
        <f t="shared" si="27"/>
        <v>0</v>
      </c>
      <c r="BL95" s="84" t="s">
        <v>409</v>
      </c>
      <c r="BM95" s="84" t="s">
        <v>404</v>
      </c>
      <c r="BN95" s="115">
        <f t="shared" si="23"/>
        <v>0</v>
      </c>
      <c r="BO95" s="115">
        <f t="shared" si="24"/>
        <v>0</v>
      </c>
      <c r="BP95" s="115">
        <f t="shared" si="25"/>
        <v>0</v>
      </c>
      <c r="BQ95" s="89">
        <f t="shared" si="22"/>
        <v>0</v>
      </c>
      <c r="BT95" s="34"/>
    </row>
    <row r="96" spans="1:72" ht="33" customHeight="1">
      <c r="A96" s="35" t="s">
        <v>394</v>
      </c>
      <c r="B96" s="36" t="s">
        <v>395</v>
      </c>
      <c r="C96" s="37">
        <v>245</v>
      </c>
      <c r="D96" s="57" t="s">
        <v>410</v>
      </c>
      <c r="E96" s="58" t="s">
        <v>411</v>
      </c>
      <c r="F96" s="40" t="s">
        <v>174</v>
      </c>
      <c r="G96" s="41">
        <v>6983.4005004088831</v>
      </c>
      <c r="H96" s="42">
        <f t="shared" si="18"/>
        <v>698.3400500408884</v>
      </c>
      <c r="I96" s="42">
        <f t="shared" si="19"/>
        <v>132.68460950776878</v>
      </c>
      <c r="J96" s="42">
        <f t="shared" si="20"/>
        <v>7814.42515995754</v>
      </c>
      <c r="L96" s="43">
        <f t="shared" si="21"/>
        <v>0</v>
      </c>
      <c r="M96" s="44"/>
      <c r="N96" s="44"/>
      <c r="O96" s="44"/>
      <c r="P96" s="44"/>
      <c r="Q96" s="44"/>
      <c r="R96" s="44"/>
      <c r="S96" s="44"/>
      <c r="T96" s="44"/>
      <c r="U96" s="44"/>
      <c r="V96" s="44"/>
      <c r="W96" s="44"/>
      <c r="X96" s="44"/>
      <c r="Y96" s="44"/>
      <c r="Z96" s="44"/>
      <c r="AA96" s="44"/>
      <c r="AB96" s="44"/>
      <c r="AC96" s="44"/>
      <c r="AD96" s="44"/>
      <c r="AE96" s="44"/>
      <c r="AF96" s="44"/>
      <c r="AG96" s="44"/>
      <c r="AH96" s="44"/>
      <c r="AI96" s="44"/>
      <c r="AJ96" s="44"/>
      <c r="AK96" s="44"/>
      <c r="AM96" s="32">
        <f t="shared" si="26"/>
        <v>0</v>
      </c>
      <c r="AN96" s="32">
        <f t="shared" si="26"/>
        <v>0</v>
      </c>
      <c r="AO96" s="32">
        <f t="shared" si="26"/>
        <v>0</v>
      </c>
      <c r="AP96" s="32">
        <f t="shared" si="26"/>
        <v>0</v>
      </c>
      <c r="AQ96" s="32">
        <f t="shared" si="26"/>
        <v>0</v>
      </c>
      <c r="AR96" s="32">
        <f t="shared" si="26"/>
        <v>0</v>
      </c>
      <c r="AS96" s="32">
        <f t="shared" si="26"/>
        <v>0</v>
      </c>
      <c r="AT96" s="32">
        <f t="shared" si="26"/>
        <v>0</v>
      </c>
      <c r="AU96" s="32">
        <f t="shared" si="26"/>
        <v>0</v>
      </c>
      <c r="AV96" s="32">
        <f t="shared" si="26"/>
        <v>0</v>
      </c>
      <c r="AW96" s="32">
        <f t="shared" si="26"/>
        <v>0</v>
      </c>
      <c r="AX96" s="32">
        <f t="shared" si="26"/>
        <v>0</v>
      </c>
      <c r="AY96" s="32">
        <f t="shared" si="26"/>
        <v>0</v>
      </c>
      <c r="AZ96" s="32">
        <f t="shared" si="27"/>
        <v>0</v>
      </c>
      <c r="BA96" s="32">
        <f t="shared" si="27"/>
        <v>0</v>
      </c>
      <c r="BB96" s="32">
        <f t="shared" si="27"/>
        <v>0</v>
      </c>
      <c r="BC96" s="32">
        <f t="shared" si="27"/>
        <v>0</v>
      </c>
      <c r="BD96" s="32">
        <f t="shared" si="27"/>
        <v>0</v>
      </c>
      <c r="BE96" s="32">
        <f t="shared" si="27"/>
        <v>0</v>
      </c>
      <c r="BF96" s="32">
        <f t="shared" si="27"/>
        <v>0</v>
      </c>
      <c r="BG96" s="32">
        <f t="shared" si="27"/>
        <v>0</v>
      </c>
      <c r="BH96" s="32">
        <f t="shared" si="27"/>
        <v>0</v>
      </c>
      <c r="BI96" s="32">
        <f t="shared" si="27"/>
        <v>0</v>
      </c>
      <c r="BJ96" s="32">
        <f t="shared" si="27"/>
        <v>0</v>
      </c>
      <c r="BK96" s="32">
        <f t="shared" si="27"/>
        <v>0</v>
      </c>
      <c r="BL96" s="84" t="s">
        <v>398</v>
      </c>
      <c r="BM96" s="84" t="s">
        <v>394</v>
      </c>
      <c r="BN96" s="115">
        <f t="shared" si="23"/>
        <v>0</v>
      </c>
      <c r="BO96" s="115">
        <f t="shared" si="24"/>
        <v>0</v>
      </c>
      <c r="BP96" s="115">
        <f t="shared" si="25"/>
        <v>0</v>
      </c>
      <c r="BQ96" s="89">
        <f t="shared" si="22"/>
        <v>0</v>
      </c>
      <c r="BT96" s="34"/>
    </row>
    <row r="97" spans="1:74" ht="33" customHeight="1">
      <c r="A97" s="35" t="s">
        <v>394</v>
      </c>
      <c r="B97" s="36" t="s">
        <v>395</v>
      </c>
      <c r="C97" s="37">
        <v>247</v>
      </c>
      <c r="D97" s="57" t="s">
        <v>412</v>
      </c>
      <c r="E97" s="58" t="s">
        <v>413</v>
      </c>
      <c r="F97" s="40" t="s">
        <v>174</v>
      </c>
      <c r="G97" s="41">
        <v>6983.4005004088831</v>
      </c>
      <c r="H97" s="42">
        <f t="shared" si="18"/>
        <v>698.3400500408884</v>
      </c>
      <c r="I97" s="42">
        <f t="shared" si="19"/>
        <v>132.68460950776878</v>
      </c>
      <c r="J97" s="42">
        <f t="shared" si="20"/>
        <v>7814.42515995754</v>
      </c>
      <c r="L97" s="43">
        <f t="shared" si="21"/>
        <v>0</v>
      </c>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M97" s="32">
        <f t="shared" si="26"/>
        <v>0</v>
      </c>
      <c r="AN97" s="32">
        <f t="shared" si="26"/>
        <v>0</v>
      </c>
      <c r="AO97" s="32">
        <f t="shared" si="26"/>
        <v>0</v>
      </c>
      <c r="AP97" s="32">
        <f t="shared" si="26"/>
        <v>0</v>
      </c>
      <c r="AQ97" s="32">
        <f t="shared" si="26"/>
        <v>0</v>
      </c>
      <c r="AR97" s="32">
        <f t="shared" si="26"/>
        <v>0</v>
      </c>
      <c r="AS97" s="32">
        <f t="shared" si="26"/>
        <v>0</v>
      </c>
      <c r="AT97" s="32">
        <f t="shared" si="26"/>
        <v>0</v>
      </c>
      <c r="AU97" s="32">
        <f t="shared" si="26"/>
        <v>0</v>
      </c>
      <c r="AV97" s="32">
        <f t="shared" si="26"/>
        <v>0</v>
      </c>
      <c r="AW97" s="32">
        <f t="shared" si="26"/>
        <v>0</v>
      </c>
      <c r="AX97" s="32">
        <f t="shared" si="26"/>
        <v>0</v>
      </c>
      <c r="AY97" s="32">
        <f t="shared" si="26"/>
        <v>0</v>
      </c>
      <c r="AZ97" s="32">
        <f t="shared" si="27"/>
        <v>0</v>
      </c>
      <c r="BA97" s="32">
        <f t="shared" si="27"/>
        <v>0</v>
      </c>
      <c r="BB97" s="32">
        <f t="shared" si="27"/>
        <v>0</v>
      </c>
      <c r="BC97" s="32">
        <f t="shared" si="27"/>
        <v>0</v>
      </c>
      <c r="BD97" s="32">
        <f t="shared" si="27"/>
        <v>0</v>
      </c>
      <c r="BE97" s="32">
        <f t="shared" si="27"/>
        <v>0</v>
      </c>
      <c r="BF97" s="32">
        <f t="shared" si="27"/>
        <v>0</v>
      </c>
      <c r="BG97" s="32">
        <f t="shared" si="27"/>
        <v>0</v>
      </c>
      <c r="BH97" s="32">
        <f t="shared" si="27"/>
        <v>0</v>
      </c>
      <c r="BI97" s="32">
        <f t="shared" si="27"/>
        <v>0</v>
      </c>
      <c r="BJ97" s="32">
        <f t="shared" si="27"/>
        <v>0</v>
      </c>
      <c r="BK97" s="32">
        <f t="shared" si="27"/>
        <v>0</v>
      </c>
      <c r="BL97" s="84" t="s">
        <v>398</v>
      </c>
      <c r="BM97" s="84" t="s">
        <v>394</v>
      </c>
      <c r="BN97" s="115">
        <f t="shared" si="23"/>
        <v>0</v>
      </c>
      <c r="BO97" s="115">
        <f t="shared" si="24"/>
        <v>0</v>
      </c>
      <c r="BP97" s="115">
        <f t="shared" si="25"/>
        <v>0</v>
      </c>
      <c r="BQ97" s="89">
        <f t="shared" si="22"/>
        <v>0</v>
      </c>
      <c r="BT97" s="34"/>
    </row>
    <row r="98" spans="1:74" ht="33" customHeight="1">
      <c r="A98" s="59" t="s">
        <v>414</v>
      </c>
      <c r="B98" s="60" t="s">
        <v>415</v>
      </c>
      <c r="C98" s="37">
        <v>249</v>
      </c>
      <c r="D98" s="57" t="s">
        <v>416</v>
      </c>
      <c r="E98" s="58" t="s">
        <v>417</v>
      </c>
      <c r="F98" s="40" t="s">
        <v>174</v>
      </c>
      <c r="G98" s="41">
        <v>3842.3225569688802</v>
      </c>
      <c r="H98" s="42">
        <f t="shared" si="18"/>
        <v>384.23225569688805</v>
      </c>
      <c r="I98" s="42">
        <f t="shared" si="19"/>
        <v>73.004128582408725</v>
      </c>
      <c r="J98" s="42">
        <f t="shared" si="20"/>
        <v>4299.5589412481777</v>
      </c>
      <c r="L98" s="43">
        <f t="shared" si="21"/>
        <v>0</v>
      </c>
      <c r="M98" s="44"/>
      <c r="N98" s="44"/>
      <c r="O98" s="44"/>
      <c r="P98" s="44"/>
      <c r="Q98" s="44"/>
      <c r="R98" s="44"/>
      <c r="S98" s="44"/>
      <c r="T98" s="44"/>
      <c r="U98" s="44"/>
      <c r="V98" s="44"/>
      <c r="W98" s="44"/>
      <c r="X98" s="44"/>
      <c r="Y98" s="44"/>
      <c r="Z98" s="44"/>
      <c r="AA98" s="44"/>
      <c r="AB98" s="44"/>
      <c r="AC98" s="44"/>
      <c r="AD98" s="44"/>
      <c r="AE98" s="44"/>
      <c r="AF98" s="44"/>
      <c r="AG98" s="44"/>
      <c r="AH98" s="44"/>
      <c r="AI98" s="44"/>
      <c r="AJ98" s="44"/>
      <c r="AK98" s="44"/>
      <c r="AM98" s="32">
        <f t="shared" si="26"/>
        <v>0</v>
      </c>
      <c r="AN98" s="32">
        <f t="shared" si="26"/>
        <v>0</v>
      </c>
      <c r="AO98" s="32">
        <f t="shared" si="26"/>
        <v>0</v>
      </c>
      <c r="AP98" s="32">
        <f t="shared" si="26"/>
        <v>0</v>
      </c>
      <c r="AQ98" s="32">
        <f t="shared" si="26"/>
        <v>0</v>
      </c>
      <c r="AR98" s="32">
        <f t="shared" si="26"/>
        <v>0</v>
      </c>
      <c r="AS98" s="32">
        <f t="shared" si="26"/>
        <v>0</v>
      </c>
      <c r="AT98" s="32">
        <f t="shared" si="26"/>
        <v>0</v>
      </c>
      <c r="AU98" s="32">
        <f t="shared" si="26"/>
        <v>0</v>
      </c>
      <c r="AV98" s="32">
        <f t="shared" si="26"/>
        <v>0</v>
      </c>
      <c r="AW98" s="32">
        <f t="shared" si="26"/>
        <v>0</v>
      </c>
      <c r="AX98" s="32">
        <f t="shared" si="26"/>
        <v>0</v>
      </c>
      <c r="AY98" s="32">
        <f t="shared" si="26"/>
        <v>0</v>
      </c>
      <c r="AZ98" s="32">
        <f t="shared" si="27"/>
        <v>0</v>
      </c>
      <c r="BA98" s="32">
        <f t="shared" si="27"/>
        <v>0</v>
      </c>
      <c r="BB98" s="32">
        <f t="shared" si="27"/>
        <v>0</v>
      </c>
      <c r="BC98" s="32">
        <f t="shared" si="27"/>
        <v>0</v>
      </c>
      <c r="BD98" s="32">
        <f t="shared" si="27"/>
        <v>0</v>
      </c>
      <c r="BE98" s="32">
        <f t="shared" si="27"/>
        <v>0</v>
      </c>
      <c r="BF98" s="32">
        <f t="shared" si="27"/>
        <v>0</v>
      </c>
      <c r="BG98" s="32">
        <f t="shared" si="27"/>
        <v>0</v>
      </c>
      <c r="BH98" s="32">
        <f t="shared" si="27"/>
        <v>0</v>
      </c>
      <c r="BI98" s="32">
        <f t="shared" si="27"/>
        <v>0</v>
      </c>
      <c r="BJ98" s="32">
        <f t="shared" si="27"/>
        <v>0</v>
      </c>
      <c r="BK98" s="32">
        <f t="shared" si="27"/>
        <v>0</v>
      </c>
      <c r="BL98" s="86" t="s">
        <v>418</v>
      </c>
      <c r="BM98" s="86" t="s">
        <v>414</v>
      </c>
      <c r="BN98" s="115">
        <f t="shared" si="23"/>
        <v>0</v>
      </c>
      <c r="BO98" s="115">
        <f t="shared" si="24"/>
        <v>0</v>
      </c>
      <c r="BP98" s="115">
        <f t="shared" si="25"/>
        <v>0</v>
      </c>
      <c r="BQ98" s="89">
        <f t="shared" si="22"/>
        <v>0</v>
      </c>
      <c r="BT98" s="34"/>
    </row>
    <row r="99" spans="1:74" ht="33" customHeight="1">
      <c r="A99" s="61" t="s">
        <v>394</v>
      </c>
      <c r="B99" s="38" t="s">
        <v>395</v>
      </c>
      <c r="C99" s="62">
        <v>264</v>
      </c>
      <c r="D99" s="57" t="s">
        <v>419</v>
      </c>
      <c r="E99" s="58" t="s">
        <v>420</v>
      </c>
      <c r="F99" s="40" t="s">
        <v>174</v>
      </c>
      <c r="G99" s="41">
        <v>556.01643912940597</v>
      </c>
      <c r="H99" s="42">
        <f t="shared" si="18"/>
        <v>55.601643912940602</v>
      </c>
      <c r="I99" s="42">
        <f t="shared" si="19"/>
        <v>10.564312343458715</v>
      </c>
      <c r="J99" s="42">
        <f t="shared" si="20"/>
        <v>622.18239538580531</v>
      </c>
      <c r="L99" s="43">
        <f t="shared" ref="L99:L130" si="28">SUM(M99:AK99)</f>
        <v>10</v>
      </c>
      <c r="M99" s="63">
        <v>10</v>
      </c>
      <c r="N99" s="63"/>
      <c r="O99" s="63"/>
      <c r="P99" s="63"/>
      <c r="Q99" s="63"/>
      <c r="R99" s="63"/>
      <c r="S99" s="63"/>
      <c r="T99" s="63"/>
      <c r="U99" s="63"/>
      <c r="V99" s="63"/>
      <c r="W99" s="63"/>
      <c r="X99" s="63"/>
      <c r="Y99" s="63"/>
      <c r="Z99" s="63"/>
      <c r="AA99" s="63"/>
      <c r="AB99" s="63"/>
      <c r="AC99" s="63"/>
      <c r="AD99" s="63"/>
      <c r="AE99" s="63"/>
      <c r="AF99" s="63"/>
      <c r="AG99" s="63"/>
      <c r="AH99" s="63"/>
      <c r="AI99" s="63"/>
      <c r="AJ99" s="63"/>
      <c r="AK99" s="63"/>
      <c r="AM99" s="32">
        <f t="shared" si="26"/>
        <v>6222</v>
      </c>
      <c r="AN99" s="32">
        <f t="shared" si="26"/>
        <v>0</v>
      </c>
      <c r="AO99" s="32">
        <f t="shared" si="26"/>
        <v>0</v>
      </c>
      <c r="AP99" s="32">
        <f t="shared" si="26"/>
        <v>0</v>
      </c>
      <c r="AQ99" s="32">
        <f t="shared" si="26"/>
        <v>0</v>
      </c>
      <c r="AR99" s="32">
        <f t="shared" si="26"/>
        <v>0</v>
      </c>
      <c r="AS99" s="32">
        <f t="shared" ref="AS99:BH120" si="29">+ROUND((S99*$J99),0)</f>
        <v>0</v>
      </c>
      <c r="AT99" s="32">
        <f t="shared" si="29"/>
        <v>0</v>
      </c>
      <c r="AU99" s="32">
        <f t="shared" si="29"/>
        <v>0</v>
      </c>
      <c r="AV99" s="32">
        <f t="shared" si="29"/>
        <v>0</v>
      </c>
      <c r="AW99" s="32">
        <f t="shared" si="29"/>
        <v>0</v>
      </c>
      <c r="AX99" s="32">
        <f t="shared" si="29"/>
        <v>0</v>
      </c>
      <c r="AY99" s="32">
        <f t="shared" si="29"/>
        <v>0</v>
      </c>
      <c r="AZ99" s="32">
        <f t="shared" si="27"/>
        <v>0</v>
      </c>
      <c r="BA99" s="32">
        <f t="shared" si="27"/>
        <v>0</v>
      </c>
      <c r="BB99" s="32">
        <f t="shared" si="27"/>
        <v>0</v>
      </c>
      <c r="BC99" s="32">
        <f t="shared" si="27"/>
        <v>0</v>
      </c>
      <c r="BD99" s="32">
        <f t="shared" si="27"/>
        <v>0</v>
      </c>
      <c r="BE99" s="32">
        <f t="shared" si="27"/>
        <v>0</v>
      </c>
      <c r="BF99" s="32">
        <f t="shared" si="27"/>
        <v>0</v>
      </c>
      <c r="BG99" s="32">
        <f t="shared" si="27"/>
        <v>0</v>
      </c>
      <c r="BH99" s="32">
        <f t="shared" si="27"/>
        <v>0</v>
      </c>
      <c r="BI99" s="32">
        <f t="shared" si="27"/>
        <v>0</v>
      </c>
      <c r="BJ99" s="32">
        <f t="shared" si="27"/>
        <v>0</v>
      </c>
      <c r="BK99" s="32">
        <f t="shared" si="27"/>
        <v>0</v>
      </c>
      <c r="BL99" s="33" t="s">
        <v>398</v>
      </c>
      <c r="BM99" s="33" t="s">
        <v>398</v>
      </c>
      <c r="BN99" s="115">
        <f t="shared" si="23"/>
        <v>6221.8239538580528</v>
      </c>
      <c r="BO99" s="115">
        <f t="shared" si="24"/>
        <v>105.64312343458714</v>
      </c>
      <c r="BP99" s="115">
        <f t="shared" si="25"/>
        <v>556.01643912940597</v>
      </c>
      <c r="BQ99" s="89">
        <f t="shared" si="22"/>
        <v>5560.1643912940599</v>
      </c>
      <c r="BR99" s="4"/>
      <c r="BT99" s="34"/>
      <c r="BU99" s="4"/>
      <c r="BV99" s="34"/>
    </row>
    <row r="100" spans="1:74" ht="33" customHeight="1">
      <c r="A100" s="61" t="s">
        <v>394</v>
      </c>
      <c r="B100" s="38" t="s">
        <v>395</v>
      </c>
      <c r="C100" s="62">
        <v>266</v>
      </c>
      <c r="D100" s="57" t="s">
        <v>421</v>
      </c>
      <c r="E100" s="58" t="s">
        <v>422</v>
      </c>
      <c r="F100" s="40" t="s">
        <v>174</v>
      </c>
      <c r="G100" s="41">
        <v>999.16983986836544</v>
      </c>
      <c r="H100" s="42">
        <f t="shared" si="18"/>
        <v>99.916983986836556</v>
      </c>
      <c r="I100" s="42">
        <f t="shared" si="19"/>
        <v>18.984226957498947</v>
      </c>
      <c r="J100" s="42">
        <f t="shared" si="20"/>
        <v>1118.0710508127011</v>
      </c>
      <c r="L100" s="43">
        <f t="shared" si="28"/>
        <v>34</v>
      </c>
      <c r="M100" s="63">
        <v>10</v>
      </c>
      <c r="N100" s="63">
        <v>1</v>
      </c>
      <c r="O100" s="63">
        <v>1</v>
      </c>
      <c r="P100" s="63">
        <v>1</v>
      </c>
      <c r="Q100" s="63">
        <v>1</v>
      </c>
      <c r="R100" s="63">
        <v>1</v>
      </c>
      <c r="S100" s="63">
        <v>1</v>
      </c>
      <c r="T100" s="63">
        <v>1</v>
      </c>
      <c r="U100" s="63">
        <v>1</v>
      </c>
      <c r="V100" s="63">
        <v>1</v>
      </c>
      <c r="W100" s="63">
        <v>1</v>
      </c>
      <c r="X100" s="63">
        <v>1</v>
      </c>
      <c r="Y100" s="63">
        <v>1</v>
      </c>
      <c r="Z100" s="63">
        <v>1</v>
      </c>
      <c r="AA100" s="63">
        <v>1</v>
      </c>
      <c r="AB100" s="63">
        <v>1</v>
      </c>
      <c r="AC100" s="63">
        <v>1</v>
      </c>
      <c r="AD100" s="63">
        <v>1</v>
      </c>
      <c r="AE100" s="63">
        <v>1</v>
      </c>
      <c r="AF100" s="63">
        <v>1</v>
      </c>
      <c r="AG100" s="63">
        <v>1</v>
      </c>
      <c r="AH100" s="63">
        <v>1</v>
      </c>
      <c r="AI100" s="63">
        <v>1</v>
      </c>
      <c r="AJ100" s="63">
        <v>1</v>
      </c>
      <c r="AK100" s="63">
        <v>1</v>
      </c>
      <c r="AM100" s="32">
        <f t="shared" ref="AM100:AZ130" si="30">+ROUND((M100*$J100),0)</f>
        <v>11181</v>
      </c>
      <c r="AN100" s="32">
        <f t="shared" si="30"/>
        <v>1118</v>
      </c>
      <c r="AO100" s="32">
        <f t="shared" si="30"/>
        <v>1118</v>
      </c>
      <c r="AP100" s="32">
        <f t="shared" si="30"/>
        <v>1118</v>
      </c>
      <c r="AQ100" s="32">
        <f t="shared" si="30"/>
        <v>1118</v>
      </c>
      <c r="AR100" s="32">
        <f t="shared" si="30"/>
        <v>1118</v>
      </c>
      <c r="AS100" s="32">
        <f t="shared" si="29"/>
        <v>1118</v>
      </c>
      <c r="AT100" s="32">
        <f t="shared" si="29"/>
        <v>1118</v>
      </c>
      <c r="AU100" s="32">
        <f t="shared" si="29"/>
        <v>1118</v>
      </c>
      <c r="AV100" s="32">
        <f t="shared" si="29"/>
        <v>1118</v>
      </c>
      <c r="AW100" s="32">
        <f t="shared" si="29"/>
        <v>1118</v>
      </c>
      <c r="AX100" s="32">
        <f t="shared" si="29"/>
        <v>1118</v>
      </c>
      <c r="AY100" s="32">
        <f t="shared" si="29"/>
        <v>1118</v>
      </c>
      <c r="AZ100" s="32">
        <f t="shared" si="27"/>
        <v>1118</v>
      </c>
      <c r="BA100" s="32">
        <f t="shared" si="27"/>
        <v>1118</v>
      </c>
      <c r="BB100" s="32">
        <f t="shared" si="27"/>
        <v>1118</v>
      </c>
      <c r="BC100" s="32">
        <f t="shared" si="27"/>
        <v>1118</v>
      </c>
      <c r="BD100" s="32">
        <f t="shared" si="27"/>
        <v>1118</v>
      </c>
      <c r="BE100" s="32">
        <f t="shared" si="27"/>
        <v>1118</v>
      </c>
      <c r="BF100" s="32">
        <f t="shared" si="27"/>
        <v>1118</v>
      </c>
      <c r="BG100" s="32">
        <f t="shared" si="27"/>
        <v>1118</v>
      </c>
      <c r="BH100" s="32">
        <f t="shared" si="27"/>
        <v>1118</v>
      </c>
      <c r="BI100" s="32">
        <f t="shared" si="27"/>
        <v>1118</v>
      </c>
      <c r="BJ100" s="32">
        <f t="shared" si="27"/>
        <v>1118</v>
      </c>
      <c r="BK100" s="32">
        <f t="shared" si="27"/>
        <v>1118</v>
      </c>
      <c r="BL100" s="33" t="s">
        <v>398</v>
      </c>
      <c r="BM100" s="33" t="s">
        <v>398</v>
      </c>
      <c r="BN100" s="115">
        <f t="shared" si="23"/>
        <v>38014.415727631829</v>
      </c>
      <c r="BO100" s="115">
        <f t="shared" si="24"/>
        <v>645.46371655496409</v>
      </c>
      <c r="BP100" s="115">
        <f t="shared" si="25"/>
        <v>3397.1774555524426</v>
      </c>
      <c r="BQ100" s="89">
        <f t="shared" si="22"/>
        <v>33971.774555524426</v>
      </c>
      <c r="BT100" s="34"/>
    </row>
    <row r="101" spans="1:74" ht="33" customHeight="1">
      <c r="A101" s="61" t="s">
        <v>394</v>
      </c>
      <c r="B101" s="38" t="s">
        <v>395</v>
      </c>
      <c r="C101" s="62">
        <v>272</v>
      </c>
      <c r="D101" s="57" t="s">
        <v>423</v>
      </c>
      <c r="E101" s="58" t="s">
        <v>424</v>
      </c>
      <c r="F101" s="40" t="s">
        <v>174</v>
      </c>
      <c r="G101" s="41">
        <v>679.6678561895277</v>
      </c>
      <c r="H101" s="42">
        <f t="shared" si="18"/>
        <v>67.96678561895277</v>
      </c>
      <c r="I101" s="42">
        <f t="shared" si="19"/>
        <v>12.913689267601026</v>
      </c>
      <c r="J101" s="42">
        <f t="shared" si="20"/>
        <v>760.54833107608147</v>
      </c>
      <c r="L101" s="43">
        <f t="shared" si="28"/>
        <v>10</v>
      </c>
      <c r="M101" s="63">
        <v>10</v>
      </c>
      <c r="N101" s="63"/>
      <c r="O101" s="63"/>
      <c r="P101" s="63"/>
      <c r="Q101" s="63"/>
      <c r="R101" s="63"/>
      <c r="S101" s="63"/>
      <c r="T101" s="63"/>
      <c r="U101" s="63"/>
      <c r="V101" s="63"/>
      <c r="W101" s="63"/>
      <c r="X101" s="63"/>
      <c r="Y101" s="63"/>
      <c r="Z101" s="63"/>
      <c r="AA101" s="63"/>
      <c r="AB101" s="63"/>
      <c r="AC101" s="63"/>
      <c r="AD101" s="63"/>
      <c r="AE101" s="63"/>
      <c r="AF101" s="63"/>
      <c r="AG101" s="63"/>
      <c r="AH101" s="63"/>
      <c r="AI101" s="63"/>
      <c r="AJ101" s="63"/>
      <c r="AK101" s="63"/>
      <c r="AM101" s="32">
        <f t="shared" si="30"/>
        <v>7605</v>
      </c>
      <c r="AN101" s="32">
        <f t="shared" si="30"/>
        <v>0</v>
      </c>
      <c r="AO101" s="32">
        <f t="shared" si="30"/>
        <v>0</v>
      </c>
      <c r="AP101" s="32">
        <f t="shared" si="30"/>
        <v>0</v>
      </c>
      <c r="AQ101" s="32">
        <f t="shared" si="30"/>
        <v>0</v>
      </c>
      <c r="AR101" s="32">
        <f t="shared" si="30"/>
        <v>0</v>
      </c>
      <c r="AS101" s="32">
        <f t="shared" si="29"/>
        <v>0</v>
      </c>
      <c r="AT101" s="32">
        <f t="shared" si="29"/>
        <v>0</v>
      </c>
      <c r="AU101" s="32">
        <f t="shared" si="29"/>
        <v>0</v>
      </c>
      <c r="AV101" s="32">
        <f t="shared" si="29"/>
        <v>0</v>
      </c>
      <c r="AW101" s="32">
        <f t="shared" si="29"/>
        <v>0</v>
      </c>
      <c r="AX101" s="32">
        <f t="shared" si="29"/>
        <v>0</v>
      </c>
      <c r="AY101" s="32">
        <f t="shared" si="29"/>
        <v>0</v>
      </c>
      <c r="AZ101" s="32">
        <f t="shared" si="27"/>
        <v>0</v>
      </c>
      <c r="BA101" s="32">
        <f t="shared" si="27"/>
        <v>0</v>
      </c>
      <c r="BB101" s="32">
        <f t="shared" si="27"/>
        <v>0</v>
      </c>
      <c r="BC101" s="32">
        <f t="shared" si="27"/>
        <v>0</v>
      </c>
      <c r="BD101" s="32">
        <f t="shared" si="27"/>
        <v>0</v>
      </c>
      <c r="BE101" s="32">
        <f t="shared" si="27"/>
        <v>0</v>
      </c>
      <c r="BF101" s="32">
        <f t="shared" si="27"/>
        <v>0</v>
      </c>
      <c r="BG101" s="32">
        <f t="shared" si="27"/>
        <v>0</v>
      </c>
      <c r="BH101" s="32">
        <f t="shared" si="27"/>
        <v>0</v>
      </c>
      <c r="BI101" s="32">
        <f t="shared" si="27"/>
        <v>0</v>
      </c>
      <c r="BJ101" s="32">
        <f t="shared" si="27"/>
        <v>0</v>
      </c>
      <c r="BK101" s="32">
        <f t="shared" si="27"/>
        <v>0</v>
      </c>
      <c r="BL101" s="33" t="s">
        <v>398</v>
      </c>
      <c r="BM101" s="33" t="s">
        <v>398</v>
      </c>
      <c r="BN101" s="115">
        <f t="shared" si="23"/>
        <v>7605.4833107608156</v>
      </c>
      <c r="BO101" s="115">
        <f t="shared" si="24"/>
        <v>129.13689267601029</v>
      </c>
      <c r="BP101" s="115">
        <f t="shared" si="25"/>
        <v>679.66785618952781</v>
      </c>
      <c r="BQ101" s="89">
        <f t="shared" si="22"/>
        <v>6796.6785618952772</v>
      </c>
      <c r="BT101" s="34"/>
    </row>
    <row r="102" spans="1:74" ht="33" customHeight="1">
      <c r="A102" s="61" t="s">
        <v>394</v>
      </c>
      <c r="B102" s="38" t="s">
        <v>395</v>
      </c>
      <c r="C102" s="62">
        <v>276</v>
      </c>
      <c r="D102" s="57" t="s">
        <v>425</v>
      </c>
      <c r="E102" s="58" t="s">
        <v>426</v>
      </c>
      <c r="F102" s="40" t="s">
        <v>174</v>
      </c>
      <c r="G102" s="41">
        <v>1564.3149071028811</v>
      </c>
      <c r="H102" s="42">
        <f t="shared" si="18"/>
        <v>156.43149071028813</v>
      </c>
      <c r="I102" s="42">
        <f t="shared" si="19"/>
        <v>29.721983234954745</v>
      </c>
      <c r="J102" s="42">
        <f t="shared" si="20"/>
        <v>1750.4683810481238</v>
      </c>
      <c r="L102" s="43">
        <f t="shared" si="28"/>
        <v>10</v>
      </c>
      <c r="M102" s="63">
        <v>10</v>
      </c>
      <c r="N102" s="63"/>
      <c r="O102" s="63"/>
      <c r="P102" s="63"/>
      <c r="Q102" s="63"/>
      <c r="R102" s="63"/>
      <c r="S102" s="63"/>
      <c r="T102" s="63"/>
      <c r="U102" s="63"/>
      <c r="V102" s="63"/>
      <c r="W102" s="63"/>
      <c r="X102" s="63"/>
      <c r="Y102" s="63"/>
      <c r="Z102" s="63"/>
      <c r="AA102" s="63"/>
      <c r="AB102" s="63"/>
      <c r="AC102" s="63"/>
      <c r="AD102" s="63"/>
      <c r="AE102" s="63"/>
      <c r="AF102" s="63"/>
      <c r="AG102" s="63"/>
      <c r="AH102" s="63"/>
      <c r="AI102" s="63"/>
      <c r="AJ102" s="63"/>
      <c r="AK102" s="63"/>
      <c r="AM102" s="32">
        <f t="shared" si="30"/>
        <v>17505</v>
      </c>
      <c r="AN102" s="32">
        <f t="shared" si="30"/>
        <v>0</v>
      </c>
      <c r="AO102" s="32">
        <f t="shared" si="30"/>
        <v>0</v>
      </c>
      <c r="AP102" s="32">
        <f t="shared" si="30"/>
        <v>0</v>
      </c>
      <c r="AQ102" s="32">
        <f t="shared" si="30"/>
        <v>0</v>
      </c>
      <c r="AR102" s="32">
        <f t="shared" si="30"/>
        <v>0</v>
      </c>
      <c r="AS102" s="32">
        <f t="shared" si="29"/>
        <v>0</v>
      </c>
      <c r="AT102" s="32">
        <f t="shared" si="29"/>
        <v>0</v>
      </c>
      <c r="AU102" s="32">
        <f t="shared" si="29"/>
        <v>0</v>
      </c>
      <c r="AV102" s="32">
        <f t="shared" si="29"/>
        <v>0</v>
      </c>
      <c r="AW102" s="32">
        <f t="shared" si="29"/>
        <v>0</v>
      </c>
      <c r="AX102" s="32">
        <f t="shared" si="29"/>
        <v>0</v>
      </c>
      <c r="AY102" s="32">
        <f t="shared" si="29"/>
        <v>0</v>
      </c>
      <c r="AZ102" s="32">
        <f t="shared" si="27"/>
        <v>0</v>
      </c>
      <c r="BA102" s="32">
        <f t="shared" si="27"/>
        <v>0</v>
      </c>
      <c r="BB102" s="32">
        <f t="shared" si="27"/>
        <v>0</v>
      </c>
      <c r="BC102" s="32">
        <f t="shared" si="27"/>
        <v>0</v>
      </c>
      <c r="BD102" s="32">
        <f t="shared" si="27"/>
        <v>0</v>
      </c>
      <c r="BE102" s="32">
        <f t="shared" si="27"/>
        <v>0</v>
      </c>
      <c r="BF102" s="32">
        <f t="shared" si="27"/>
        <v>0</v>
      </c>
      <c r="BG102" s="32">
        <f t="shared" si="27"/>
        <v>0</v>
      </c>
      <c r="BH102" s="32">
        <f t="shared" si="27"/>
        <v>0</v>
      </c>
      <c r="BI102" s="32">
        <f t="shared" si="27"/>
        <v>0</v>
      </c>
      <c r="BJ102" s="32">
        <f t="shared" si="27"/>
        <v>0</v>
      </c>
      <c r="BK102" s="32">
        <f t="shared" si="27"/>
        <v>0</v>
      </c>
      <c r="BL102" s="33" t="s">
        <v>398</v>
      </c>
      <c r="BM102" s="33" t="s">
        <v>398</v>
      </c>
      <c r="BN102" s="115">
        <f t="shared" si="23"/>
        <v>17504.683810481238</v>
      </c>
      <c r="BO102" s="115">
        <f t="shared" si="24"/>
        <v>297.2198323495474</v>
      </c>
      <c r="BP102" s="115">
        <f t="shared" si="25"/>
        <v>1564.3149071028811</v>
      </c>
      <c r="BQ102" s="89">
        <f t="shared" si="22"/>
        <v>15643.149071028811</v>
      </c>
      <c r="BT102" s="34"/>
    </row>
    <row r="103" spans="1:74" ht="33" customHeight="1">
      <c r="A103" s="35" t="s">
        <v>394</v>
      </c>
      <c r="B103" s="36" t="s">
        <v>395</v>
      </c>
      <c r="C103" s="37">
        <v>280</v>
      </c>
      <c r="D103" s="57" t="s">
        <v>427</v>
      </c>
      <c r="E103" s="58" t="s">
        <v>428</v>
      </c>
      <c r="F103" s="40" t="s">
        <v>174</v>
      </c>
      <c r="G103" s="41">
        <v>2081.3272079650005</v>
      </c>
      <c r="H103" s="42">
        <f t="shared" si="18"/>
        <v>208.13272079650005</v>
      </c>
      <c r="I103" s="42">
        <f t="shared" si="19"/>
        <v>39.545216951335007</v>
      </c>
      <c r="J103" s="42">
        <f t="shared" si="20"/>
        <v>2329.0051457128357</v>
      </c>
      <c r="L103" s="43">
        <f t="shared" si="28"/>
        <v>0</v>
      </c>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44"/>
      <c r="AJ103" s="44"/>
      <c r="AK103" s="44"/>
      <c r="AM103" s="32">
        <f t="shared" si="30"/>
        <v>0</v>
      </c>
      <c r="AN103" s="32">
        <f t="shared" si="30"/>
        <v>0</v>
      </c>
      <c r="AO103" s="32">
        <f t="shared" si="30"/>
        <v>0</v>
      </c>
      <c r="AP103" s="32">
        <f t="shared" si="30"/>
        <v>0</v>
      </c>
      <c r="AQ103" s="32">
        <f t="shared" si="30"/>
        <v>0</v>
      </c>
      <c r="AR103" s="32">
        <f t="shared" si="30"/>
        <v>0</v>
      </c>
      <c r="AS103" s="32">
        <f t="shared" si="29"/>
        <v>0</v>
      </c>
      <c r="AT103" s="32">
        <f t="shared" si="29"/>
        <v>0</v>
      </c>
      <c r="AU103" s="32">
        <f t="shared" si="29"/>
        <v>0</v>
      </c>
      <c r="AV103" s="32">
        <f t="shared" si="29"/>
        <v>0</v>
      </c>
      <c r="AW103" s="32">
        <f t="shared" si="29"/>
        <v>0</v>
      </c>
      <c r="AX103" s="32">
        <f t="shared" si="29"/>
        <v>0</v>
      </c>
      <c r="AY103" s="32">
        <f t="shared" si="29"/>
        <v>0</v>
      </c>
      <c r="AZ103" s="32">
        <f t="shared" si="27"/>
        <v>0</v>
      </c>
      <c r="BA103" s="32">
        <f t="shared" si="27"/>
        <v>0</v>
      </c>
      <c r="BB103" s="32">
        <f t="shared" si="27"/>
        <v>0</v>
      </c>
      <c r="BC103" s="32">
        <f t="shared" si="27"/>
        <v>0</v>
      </c>
      <c r="BD103" s="32">
        <f t="shared" si="27"/>
        <v>0</v>
      </c>
      <c r="BE103" s="32">
        <f t="shared" si="27"/>
        <v>0</v>
      </c>
      <c r="BF103" s="32">
        <f t="shared" si="27"/>
        <v>0</v>
      </c>
      <c r="BG103" s="32">
        <f t="shared" si="27"/>
        <v>0</v>
      </c>
      <c r="BH103" s="32">
        <f t="shared" si="27"/>
        <v>0</v>
      </c>
      <c r="BI103" s="32">
        <f t="shared" si="27"/>
        <v>0</v>
      </c>
      <c r="BJ103" s="32">
        <f t="shared" si="27"/>
        <v>0</v>
      </c>
      <c r="BK103" s="32">
        <f t="shared" si="27"/>
        <v>0</v>
      </c>
      <c r="BL103" s="84" t="s">
        <v>398</v>
      </c>
      <c r="BM103" s="84" t="s">
        <v>394</v>
      </c>
      <c r="BN103" s="115">
        <f t="shared" si="23"/>
        <v>0</v>
      </c>
      <c r="BO103" s="115">
        <f t="shared" si="24"/>
        <v>0</v>
      </c>
      <c r="BP103" s="115">
        <f t="shared" si="25"/>
        <v>0</v>
      </c>
      <c r="BQ103" s="89">
        <f t="shared" si="22"/>
        <v>0</v>
      </c>
      <c r="BT103" s="34"/>
    </row>
    <row r="104" spans="1:74" s="72" customFormat="1" ht="33" customHeight="1">
      <c r="A104" s="64" t="s">
        <v>429</v>
      </c>
      <c r="B104" s="65" t="s">
        <v>430</v>
      </c>
      <c r="C104" s="66">
        <v>283</v>
      </c>
      <c r="D104" s="67" t="s">
        <v>431</v>
      </c>
      <c r="E104" s="68" t="s">
        <v>432</v>
      </c>
      <c r="F104" s="69" t="s">
        <v>174</v>
      </c>
      <c r="G104" s="70">
        <v>10314.831086722479</v>
      </c>
      <c r="H104" s="71">
        <f t="shared" si="18"/>
        <v>1031.4831086722479</v>
      </c>
      <c r="I104" s="71">
        <f t="shared" si="19"/>
        <v>195.98179064772711</v>
      </c>
      <c r="J104" s="71">
        <f t="shared" si="20"/>
        <v>11542.295986042454</v>
      </c>
      <c r="L104" s="73">
        <f t="shared" si="28"/>
        <v>70</v>
      </c>
      <c r="M104" s="63">
        <v>12</v>
      </c>
      <c r="N104" s="63">
        <v>5</v>
      </c>
      <c r="O104" s="63">
        <v>3</v>
      </c>
      <c r="P104" s="63">
        <v>1</v>
      </c>
      <c r="Q104" s="63">
        <v>3</v>
      </c>
      <c r="R104" s="63">
        <v>3</v>
      </c>
      <c r="S104" s="63">
        <v>3</v>
      </c>
      <c r="T104" s="63">
        <v>3</v>
      </c>
      <c r="U104" s="63">
        <v>3</v>
      </c>
      <c r="V104" s="63">
        <v>3</v>
      </c>
      <c r="W104" s="63">
        <v>2</v>
      </c>
      <c r="X104" s="63">
        <v>2</v>
      </c>
      <c r="Y104" s="63">
        <v>2</v>
      </c>
      <c r="Z104" s="63">
        <v>2</v>
      </c>
      <c r="AA104" s="63">
        <v>2</v>
      </c>
      <c r="AB104" s="63">
        <v>2</v>
      </c>
      <c r="AC104" s="63">
        <v>2</v>
      </c>
      <c r="AD104" s="63">
        <v>3</v>
      </c>
      <c r="AE104" s="63">
        <v>2</v>
      </c>
      <c r="AF104" s="63">
        <v>2</v>
      </c>
      <c r="AG104" s="63">
        <v>2</v>
      </c>
      <c r="AH104" s="63">
        <v>2</v>
      </c>
      <c r="AI104" s="63">
        <v>2</v>
      </c>
      <c r="AJ104" s="63">
        <v>2</v>
      </c>
      <c r="AK104" s="63">
        <v>2</v>
      </c>
      <c r="AM104" s="74">
        <f t="shared" si="30"/>
        <v>138508</v>
      </c>
      <c r="AN104" s="74">
        <f t="shared" si="30"/>
        <v>57711</v>
      </c>
      <c r="AO104" s="74">
        <f t="shared" si="30"/>
        <v>34627</v>
      </c>
      <c r="AP104" s="74">
        <f t="shared" si="30"/>
        <v>11542</v>
      </c>
      <c r="AQ104" s="74">
        <f t="shared" si="30"/>
        <v>34627</v>
      </c>
      <c r="AR104" s="74">
        <f t="shared" si="30"/>
        <v>34627</v>
      </c>
      <c r="AS104" s="74">
        <f t="shared" si="29"/>
        <v>34627</v>
      </c>
      <c r="AT104" s="74">
        <f t="shared" si="29"/>
        <v>34627</v>
      </c>
      <c r="AU104" s="74">
        <f t="shared" si="29"/>
        <v>34627</v>
      </c>
      <c r="AV104" s="74">
        <f t="shared" si="29"/>
        <v>34627</v>
      </c>
      <c r="AW104" s="74">
        <f t="shared" si="29"/>
        <v>23085</v>
      </c>
      <c r="AX104" s="74">
        <f t="shared" si="29"/>
        <v>23085</v>
      </c>
      <c r="AY104" s="74">
        <f t="shared" si="29"/>
        <v>23085</v>
      </c>
      <c r="AZ104" s="74">
        <f t="shared" si="27"/>
        <v>23085</v>
      </c>
      <c r="BA104" s="74">
        <f t="shared" si="27"/>
        <v>23085</v>
      </c>
      <c r="BB104" s="74">
        <f t="shared" si="27"/>
        <v>23085</v>
      </c>
      <c r="BC104" s="74">
        <f t="shared" si="27"/>
        <v>23085</v>
      </c>
      <c r="BD104" s="74">
        <f t="shared" si="27"/>
        <v>34627</v>
      </c>
      <c r="BE104" s="74">
        <f t="shared" si="27"/>
        <v>23085</v>
      </c>
      <c r="BF104" s="74">
        <f t="shared" si="27"/>
        <v>23085</v>
      </c>
      <c r="BG104" s="74">
        <f t="shared" si="27"/>
        <v>23085</v>
      </c>
      <c r="BH104" s="74">
        <f t="shared" si="27"/>
        <v>23085</v>
      </c>
      <c r="BI104" s="74">
        <f t="shared" si="27"/>
        <v>23085</v>
      </c>
      <c r="BJ104" s="74">
        <f t="shared" si="27"/>
        <v>23085</v>
      </c>
      <c r="BK104" s="74">
        <f t="shared" si="27"/>
        <v>23085</v>
      </c>
      <c r="BL104" s="50" t="s">
        <v>433</v>
      </c>
      <c r="BM104" s="50" t="s">
        <v>433</v>
      </c>
      <c r="BN104" s="115">
        <f t="shared" si="23"/>
        <v>807960.71902297181</v>
      </c>
      <c r="BO104" s="115">
        <f t="shared" si="24"/>
        <v>13718.725345340898</v>
      </c>
      <c r="BP104" s="115">
        <f t="shared" si="25"/>
        <v>72203.817607057354</v>
      </c>
      <c r="BQ104" s="90">
        <f t="shared" si="22"/>
        <v>722038.17607057351</v>
      </c>
      <c r="BT104" s="34"/>
    </row>
    <row r="105" spans="1:74" s="72" customFormat="1" ht="33" customHeight="1">
      <c r="A105" s="64" t="s">
        <v>429</v>
      </c>
      <c r="B105" s="65" t="s">
        <v>430</v>
      </c>
      <c r="C105" s="66">
        <v>287</v>
      </c>
      <c r="D105" s="67" t="s">
        <v>434</v>
      </c>
      <c r="E105" s="68" t="s">
        <v>435</v>
      </c>
      <c r="F105" s="69" t="s">
        <v>174</v>
      </c>
      <c r="G105" s="70">
        <v>20130.18098792106</v>
      </c>
      <c r="H105" s="71">
        <f t="shared" si="18"/>
        <v>2013.018098792106</v>
      </c>
      <c r="I105" s="71">
        <f t="shared" si="19"/>
        <v>382.47343877050014</v>
      </c>
      <c r="J105" s="71">
        <f t="shared" si="20"/>
        <v>22525.672525483664</v>
      </c>
      <c r="L105" s="73">
        <f t="shared" si="28"/>
        <v>43</v>
      </c>
      <c r="M105" s="63">
        <v>7</v>
      </c>
      <c r="N105" s="63">
        <v>4</v>
      </c>
      <c r="O105" s="63">
        <v>1</v>
      </c>
      <c r="P105" s="63">
        <v>2</v>
      </c>
      <c r="Q105" s="63">
        <v>2</v>
      </c>
      <c r="R105" s="63">
        <v>2</v>
      </c>
      <c r="S105" s="63">
        <v>2</v>
      </c>
      <c r="T105" s="63">
        <v>2</v>
      </c>
      <c r="U105" s="63">
        <v>2</v>
      </c>
      <c r="V105" s="63">
        <v>2</v>
      </c>
      <c r="W105" s="63">
        <v>2</v>
      </c>
      <c r="X105" s="63">
        <v>1</v>
      </c>
      <c r="Y105" s="63">
        <v>1</v>
      </c>
      <c r="Z105" s="63">
        <v>1</v>
      </c>
      <c r="AA105" s="63">
        <v>1</v>
      </c>
      <c r="AB105" s="63">
        <v>1</v>
      </c>
      <c r="AC105" s="63">
        <v>1</v>
      </c>
      <c r="AD105" s="63">
        <v>2</v>
      </c>
      <c r="AE105" s="63">
        <v>1</v>
      </c>
      <c r="AF105" s="63">
        <v>1</v>
      </c>
      <c r="AG105" s="63">
        <v>1</v>
      </c>
      <c r="AH105" s="63">
        <v>1</v>
      </c>
      <c r="AI105" s="63">
        <v>1</v>
      </c>
      <c r="AJ105" s="63">
        <v>1</v>
      </c>
      <c r="AK105" s="63">
        <v>1</v>
      </c>
      <c r="AM105" s="74">
        <f t="shared" si="30"/>
        <v>157680</v>
      </c>
      <c r="AN105" s="74">
        <f t="shared" si="30"/>
        <v>90103</v>
      </c>
      <c r="AO105" s="74">
        <f t="shared" si="30"/>
        <v>22526</v>
      </c>
      <c r="AP105" s="74">
        <f t="shared" si="30"/>
        <v>45051</v>
      </c>
      <c r="AQ105" s="74">
        <f t="shared" si="30"/>
        <v>45051</v>
      </c>
      <c r="AR105" s="74">
        <f t="shared" si="30"/>
        <v>45051</v>
      </c>
      <c r="AS105" s="74">
        <f t="shared" si="29"/>
        <v>45051</v>
      </c>
      <c r="AT105" s="74">
        <f t="shared" si="29"/>
        <v>45051</v>
      </c>
      <c r="AU105" s="74">
        <f t="shared" si="29"/>
        <v>45051</v>
      </c>
      <c r="AV105" s="74">
        <f t="shared" si="29"/>
        <v>45051</v>
      </c>
      <c r="AW105" s="74">
        <f t="shared" si="29"/>
        <v>45051</v>
      </c>
      <c r="AX105" s="74">
        <f t="shared" si="29"/>
        <v>22526</v>
      </c>
      <c r="AY105" s="74">
        <f t="shared" si="29"/>
        <v>22526</v>
      </c>
      <c r="AZ105" s="74">
        <f t="shared" si="27"/>
        <v>22526</v>
      </c>
      <c r="BA105" s="74">
        <f t="shared" si="27"/>
        <v>22526</v>
      </c>
      <c r="BB105" s="74">
        <f t="shared" si="27"/>
        <v>22526</v>
      </c>
      <c r="BC105" s="74">
        <f t="shared" si="27"/>
        <v>22526</v>
      </c>
      <c r="BD105" s="74">
        <f t="shared" si="27"/>
        <v>45051</v>
      </c>
      <c r="BE105" s="74">
        <f t="shared" si="27"/>
        <v>22526</v>
      </c>
      <c r="BF105" s="74">
        <f t="shared" si="27"/>
        <v>22526</v>
      </c>
      <c r="BG105" s="74">
        <f t="shared" si="27"/>
        <v>22526</v>
      </c>
      <c r="BH105" s="74">
        <f t="shared" si="27"/>
        <v>22526</v>
      </c>
      <c r="BI105" s="74">
        <f t="shared" si="27"/>
        <v>22526</v>
      </c>
      <c r="BJ105" s="74">
        <f t="shared" si="27"/>
        <v>22526</v>
      </c>
      <c r="BK105" s="74">
        <f t="shared" si="27"/>
        <v>22526</v>
      </c>
      <c r="BL105" s="50" t="s">
        <v>433</v>
      </c>
      <c r="BM105" s="50" t="s">
        <v>433</v>
      </c>
      <c r="BN105" s="115">
        <f t="shared" si="23"/>
        <v>968603.91859579762</v>
      </c>
      <c r="BO105" s="115">
        <f t="shared" si="24"/>
        <v>16446.357867131504</v>
      </c>
      <c r="BP105" s="115">
        <f t="shared" si="25"/>
        <v>86559.778248060553</v>
      </c>
      <c r="BQ105" s="90">
        <f t="shared" si="22"/>
        <v>865597.78248060553</v>
      </c>
      <c r="BT105" s="34"/>
    </row>
    <row r="106" spans="1:74" s="72" customFormat="1" ht="33" customHeight="1">
      <c r="A106" s="64" t="s">
        <v>429</v>
      </c>
      <c r="B106" s="65" t="s">
        <v>430</v>
      </c>
      <c r="C106" s="66">
        <v>291</v>
      </c>
      <c r="D106" s="67" t="s">
        <v>436</v>
      </c>
      <c r="E106" s="68" t="s">
        <v>437</v>
      </c>
      <c r="F106" s="69" t="s">
        <v>174</v>
      </c>
      <c r="G106" s="70">
        <v>4520.226928183557</v>
      </c>
      <c r="H106" s="71">
        <f t="shared" si="18"/>
        <v>452.02269281835572</v>
      </c>
      <c r="I106" s="71">
        <f t="shared" si="19"/>
        <v>85.884311635487592</v>
      </c>
      <c r="J106" s="71">
        <f t="shared" si="20"/>
        <v>5058.1339326374</v>
      </c>
      <c r="L106" s="73">
        <f t="shared" si="28"/>
        <v>37</v>
      </c>
      <c r="M106" s="63">
        <v>12</v>
      </c>
      <c r="N106" s="63">
        <v>2</v>
      </c>
      <c r="O106" s="63">
        <v>1</v>
      </c>
      <c r="P106" s="63">
        <v>1</v>
      </c>
      <c r="Q106" s="63">
        <v>1</v>
      </c>
      <c r="R106" s="63">
        <v>1</v>
      </c>
      <c r="S106" s="63">
        <v>1</v>
      </c>
      <c r="T106" s="63">
        <v>1</v>
      </c>
      <c r="U106" s="63">
        <v>1</v>
      </c>
      <c r="V106" s="63">
        <v>1</v>
      </c>
      <c r="W106" s="63">
        <v>1</v>
      </c>
      <c r="X106" s="63">
        <v>1</v>
      </c>
      <c r="Y106" s="63">
        <v>1</v>
      </c>
      <c r="Z106" s="63">
        <v>1</v>
      </c>
      <c r="AA106" s="63">
        <v>1</v>
      </c>
      <c r="AB106" s="63">
        <v>1</v>
      </c>
      <c r="AC106" s="63">
        <v>1</v>
      </c>
      <c r="AD106" s="63">
        <v>1</v>
      </c>
      <c r="AE106" s="63">
        <v>1</v>
      </c>
      <c r="AF106" s="63">
        <v>1</v>
      </c>
      <c r="AG106" s="63">
        <v>1</v>
      </c>
      <c r="AH106" s="63">
        <v>1</v>
      </c>
      <c r="AI106" s="63">
        <v>1</v>
      </c>
      <c r="AJ106" s="63">
        <v>1</v>
      </c>
      <c r="AK106" s="63">
        <v>1</v>
      </c>
      <c r="AM106" s="74">
        <f t="shared" si="30"/>
        <v>60698</v>
      </c>
      <c r="AN106" s="74">
        <f t="shared" si="30"/>
        <v>10116</v>
      </c>
      <c r="AO106" s="74">
        <f t="shared" si="30"/>
        <v>5058</v>
      </c>
      <c r="AP106" s="74">
        <f t="shared" si="30"/>
        <v>5058</v>
      </c>
      <c r="AQ106" s="74">
        <f t="shared" si="30"/>
        <v>5058</v>
      </c>
      <c r="AR106" s="74">
        <f t="shared" si="30"/>
        <v>5058</v>
      </c>
      <c r="AS106" s="74">
        <f t="shared" si="29"/>
        <v>5058</v>
      </c>
      <c r="AT106" s="74">
        <f t="shared" si="29"/>
        <v>5058</v>
      </c>
      <c r="AU106" s="74">
        <f t="shared" si="29"/>
        <v>5058</v>
      </c>
      <c r="AV106" s="74">
        <f t="shared" si="29"/>
        <v>5058</v>
      </c>
      <c r="AW106" s="74">
        <f t="shared" si="29"/>
        <v>5058</v>
      </c>
      <c r="AX106" s="74">
        <f t="shared" si="29"/>
        <v>5058</v>
      </c>
      <c r="AY106" s="74">
        <f t="shared" si="29"/>
        <v>5058</v>
      </c>
      <c r="AZ106" s="74">
        <f t="shared" si="27"/>
        <v>5058</v>
      </c>
      <c r="BA106" s="74">
        <f t="shared" si="27"/>
        <v>5058</v>
      </c>
      <c r="BB106" s="74">
        <f t="shared" si="27"/>
        <v>5058</v>
      </c>
      <c r="BC106" s="74">
        <f t="shared" si="27"/>
        <v>5058</v>
      </c>
      <c r="BD106" s="74">
        <f t="shared" si="27"/>
        <v>5058</v>
      </c>
      <c r="BE106" s="74">
        <f t="shared" si="27"/>
        <v>5058</v>
      </c>
      <c r="BF106" s="74">
        <f t="shared" si="27"/>
        <v>5058</v>
      </c>
      <c r="BG106" s="74">
        <f t="shared" si="27"/>
        <v>5058</v>
      </c>
      <c r="BH106" s="74">
        <f t="shared" si="27"/>
        <v>5058</v>
      </c>
      <c r="BI106" s="74">
        <f t="shared" si="27"/>
        <v>5058</v>
      </c>
      <c r="BJ106" s="74">
        <f t="shared" si="27"/>
        <v>5058</v>
      </c>
      <c r="BK106" s="74">
        <f t="shared" si="27"/>
        <v>5058</v>
      </c>
      <c r="BL106" s="50" t="s">
        <v>433</v>
      </c>
      <c r="BM106" s="50" t="s">
        <v>433</v>
      </c>
      <c r="BN106" s="115">
        <f t="shared" si="23"/>
        <v>187150.95550758383</v>
      </c>
      <c r="BO106" s="115">
        <f t="shared" si="24"/>
        <v>3177.7195305130413</v>
      </c>
      <c r="BP106" s="115">
        <f t="shared" si="25"/>
        <v>16724.839634279164</v>
      </c>
      <c r="BQ106" s="90">
        <f t="shared" si="22"/>
        <v>167248.39634279162</v>
      </c>
      <c r="BT106" s="34"/>
    </row>
    <row r="107" spans="1:74" s="72" customFormat="1" ht="33" customHeight="1">
      <c r="A107" s="64" t="s">
        <v>429</v>
      </c>
      <c r="B107" s="65" t="s">
        <v>430</v>
      </c>
      <c r="C107" s="66">
        <v>297</v>
      </c>
      <c r="D107" s="67" t="s">
        <v>438</v>
      </c>
      <c r="E107" s="68" t="s">
        <v>439</v>
      </c>
      <c r="F107" s="69" t="s">
        <v>174</v>
      </c>
      <c r="G107" s="70">
        <v>7473.0269169556732</v>
      </c>
      <c r="H107" s="71">
        <f t="shared" si="18"/>
        <v>747.30269169556732</v>
      </c>
      <c r="I107" s="71">
        <f t="shared" si="19"/>
        <v>141.98751142215778</v>
      </c>
      <c r="J107" s="71">
        <f t="shared" si="20"/>
        <v>8362.3171200733977</v>
      </c>
      <c r="L107" s="73">
        <f t="shared" si="28"/>
        <v>8</v>
      </c>
      <c r="M107" s="63">
        <v>3</v>
      </c>
      <c r="N107" s="63">
        <v>2</v>
      </c>
      <c r="O107" s="63">
        <v>1</v>
      </c>
      <c r="P107" s="63"/>
      <c r="Q107" s="63"/>
      <c r="R107" s="63"/>
      <c r="S107" s="63"/>
      <c r="T107" s="63"/>
      <c r="U107" s="63"/>
      <c r="V107" s="63"/>
      <c r="W107" s="63"/>
      <c r="X107" s="63"/>
      <c r="Y107" s="63"/>
      <c r="Z107" s="63"/>
      <c r="AA107" s="63"/>
      <c r="AB107" s="63"/>
      <c r="AC107" s="63"/>
      <c r="AD107" s="63">
        <v>1</v>
      </c>
      <c r="AE107" s="63"/>
      <c r="AF107" s="63">
        <v>1</v>
      </c>
      <c r="AG107" s="63"/>
      <c r="AH107" s="63"/>
      <c r="AI107" s="63"/>
      <c r="AJ107" s="63"/>
      <c r="AK107" s="63"/>
      <c r="AM107" s="74">
        <f t="shared" si="30"/>
        <v>25087</v>
      </c>
      <c r="AN107" s="74">
        <f t="shared" si="30"/>
        <v>16725</v>
      </c>
      <c r="AO107" s="74">
        <f t="shared" si="30"/>
        <v>8362</v>
      </c>
      <c r="AP107" s="74">
        <f t="shared" si="30"/>
        <v>0</v>
      </c>
      <c r="AQ107" s="74">
        <f t="shared" si="30"/>
        <v>0</v>
      </c>
      <c r="AR107" s="74">
        <f t="shared" si="30"/>
        <v>0</v>
      </c>
      <c r="AS107" s="74">
        <f t="shared" si="29"/>
        <v>0</v>
      </c>
      <c r="AT107" s="74">
        <f t="shared" si="29"/>
        <v>0</v>
      </c>
      <c r="AU107" s="74">
        <f t="shared" si="29"/>
        <v>0</v>
      </c>
      <c r="AV107" s="74">
        <f t="shared" si="29"/>
        <v>0</v>
      </c>
      <c r="AW107" s="74">
        <f t="shared" si="29"/>
        <v>0</v>
      </c>
      <c r="AX107" s="74">
        <f t="shared" si="29"/>
        <v>0</v>
      </c>
      <c r="AY107" s="74">
        <f t="shared" si="29"/>
        <v>0</v>
      </c>
      <c r="AZ107" s="74">
        <f t="shared" si="27"/>
        <v>0</v>
      </c>
      <c r="BA107" s="74">
        <f t="shared" si="27"/>
        <v>0</v>
      </c>
      <c r="BB107" s="74">
        <f t="shared" si="27"/>
        <v>0</v>
      </c>
      <c r="BC107" s="74">
        <f t="shared" si="27"/>
        <v>0</v>
      </c>
      <c r="BD107" s="74">
        <f t="shared" si="27"/>
        <v>8362</v>
      </c>
      <c r="BE107" s="74">
        <f t="shared" si="27"/>
        <v>0</v>
      </c>
      <c r="BF107" s="74">
        <f t="shared" si="27"/>
        <v>8362</v>
      </c>
      <c r="BG107" s="74">
        <f t="shared" si="27"/>
        <v>0</v>
      </c>
      <c r="BH107" s="74">
        <f t="shared" si="27"/>
        <v>0</v>
      </c>
      <c r="BI107" s="74">
        <f t="shared" si="27"/>
        <v>0</v>
      </c>
      <c r="BJ107" s="74">
        <f t="shared" si="27"/>
        <v>0</v>
      </c>
      <c r="BK107" s="74">
        <f t="shared" si="27"/>
        <v>0</v>
      </c>
      <c r="BL107" s="50" t="s">
        <v>433</v>
      </c>
      <c r="BM107" s="50" t="s">
        <v>433</v>
      </c>
      <c r="BN107" s="115">
        <f t="shared" si="23"/>
        <v>66898.536960587182</v>
      </c>
      <c r="BO107" s="115">
        <f t="shared" si="24"/>
        <v>1135.9000913772622</v>
      </c>
      <c r="BP107" s="115">
        <f t="shared" si="25"/>
        <v>5978.4215335645385</v>
      </c>
      <c r="BQ107" s="90">
        <f t="shared" si="22"/>
        <v>59784.215335645385</v>
      </c>
      <c r="BT107" s="34"/>
    </row>
    <row r="108" spans="1:74" s="72" customFormat="1" ht="33" customHeight="1">
      <c r="A108" s="64" t="s">
        <v>429</v>
      </c>
      <c r="B108" s="65" t="s">
        <v>430</v>
      </c>
      <c r="C108" s="66">
        <v>301</v>
      </c>
      <c r="D108" s="67" t="s">
        <v>440</v>
      </c>
      <c r="E108" s="68" t="s">
        <v>441</v>
      </c>
      <c r="F108" s="69" t="s">
        <v>174</v>
      </c>
      <c r="G108" s="70">
        <v>2974.2730117011806</v>
      </c>
      <c r="H108" s="71">
        <f t="shared" si="18"/>
        <v>297.42730117011808</v>
      </c>
      <c r="I108" s="71">
        <f t="shared" si="19"/>
        <v>56.511187222322434</v>
      </c>
      <c r="J108" s="71">
        <f t="shared" si="20"/>
        <v>3328.211500093621</v>
      </c>
      <c r="L108" s="73">
        <f t="shared" si="28"/>
        <v>2</v>
      </c>
      <c r="M108" s="63">
        <v>2</v>
      </c>
      <c r="N108" s="63"/>
      <c r="O108" s="63"/>
      <c r="P108" s="63"/>
      <c r="Q108" s="63"/>
      <c r="R108" s="63"/>
      <c r="S108" s="63"/>
      <c r="T108" s="63"/>
      <c r="U108" s="63"/>
      <c r="V108" s="63"/>
      <c r="W108" s="63"/>
      <c r="X108" s="63"/>
      <c r="Y108" s="63"/>
      <c r="Z108" s="63"/>
      <c r="AA108" s="63"/>
      <c r="AB108" s="63"/>
      <c r="AC108" s="63"/>
      <c r="AD108" s="63"/>
      <c r="AE108" s="63"/>
      <c r="AF108" s="63"/>
      <c r="AG108" s="63"/>
      <c r="AH108" s="63"/>
      <c r="AI108" s="63"/>
      <c r="AJ108" s="63"/>
      <c r="AK108" s="63"/>
      <c r="AM108" s="74">
        <f t="shared" si="30"/>
        <v>6656</v>
      </c>
      <c r="AN108" s="74">
        <f t="shared" si="30"/>
        <v>0</v>
      </c>
      <c r="AO108" s="74">
        <f t="shared" si="30"/>
        <v>0</v>
      </c>
      <c r="AP108" s="74">
        <f t="shared" si="30"/>
        <v>0</v>
      </c>
      <c r="AQ108" s="74">
        <f t="shared" si="30"/>
        <v>0</v>
      </c>
      <c r="AR108" s="74">
        <f t="shared" si="30"/>
        <v>0</v>
      </c>
      <c r="AS108" s="74">
        <f t="shared" si="29"/>
        <v>0</v>
      </c>
      <c r="AT108" s="74">
        <f t="shared" si="29"/>
        <v>0</v>
      </c>
      <c r="AU108" s="74">
        <f t="shared" si="29"/>
        <v>0</v>
      </c>
      <c r="AV108" s="74">
        <f t="shared" si="29"/>
        <v>0</v>
      </c>
      <c r="AW108" s="74">
        <f t="shared" si="29"/>
        <v>0</v>
      </c>
      <c r="AX108" s="74">
        <f t="shared" si="29"/>
        <v>0</v>
      </c>
      <c r="AY108" s="74">
        <f t="shared" si="29"/>
        <v>0</v>
      </c>
      <c r="AZ108" s="74">
        <f t="shared" si="27"/>
        <v>0</v>
      </c>
      <c r="BA108" s="74">
        <f t="shared" si="27"/>
        <v>0</v>
      </c>
      <c r="BB108" s="74">
        <f t="shared" si="27"/>
        <v>0</v>
      </c>
      <c r="BC108" s="74">
        <f t="shared" si="27"/>
        <v>0</v>
      </c>
      <c r="BD108" s="74">
        <f t="shared" si="27"/>
        <v>0</v>
      </c>
      <c r="BE108" s="74">
        <f t="shared" si="27"/>
        <v>0</v>
      </c>
      <c r="BF108" s="74">
        <f t="shared" si="27"/>
        <v>0</v>
      </c>
      <c r="BG108" s="74">
        <f t="shared" si="27"/>
        <v>0</v>
      </c>
      <c r="BH108" s="74">
        <f t="shared" si="27"/>
        <v>0</v>
      </c>
      <c r="BI108" s="74">
        <f t="shared" si="27"/>
        <v>0</v>
      </c>
      <c r="BJ108" s="74">
        <f t="shared" si="27"/>
        <v>0</v>
      </c>
      <c r="BK108" s="74">
        <f t="shared" ref="BI108:BK130" si="31">+ROUND((AK108*$J108),0)</f>
        <v>0</v>
      </c>
      <c r="BL108" s="50" t="s">
        <v>433</v>
      </c>
      <c r="BM108" s="50" t="s">
        <v>433</v>
      </c>
      <c r="BN108" s="115">
        <f t="shared" si="23"/>
        <v>6656.423000187242</v>
      </c>
      <c r="BO108" s="115">
        <f t="shared" si="24"/>
        <v>113.02237444464487</v>
      </c>
      <c r="BP108" s="115">
        <f t="shared" si="25"/>
        <v>594.85460234023617</v>
      </c>
      <c r="BQ108" s="90">
        <f t="shared" si="22"/>
        <v>5948.5460234023612</v>
      </c>
      <c r="BT108" s="34"/>
    </row>
    <row r="109" spans="1:74" s="72" customFormat="1" ht="33" customHeight="1">
      <c r="A109" s="64" t="s">
        <v>429</v>
      </c>
      <c r="B109" s="65" t="s">
        <v>430</v>
      </c>
      <c r="C109" s="66">
        <v>303</v>
      </c>
      <c r="D109" s="67" t="s">
        <v>442</v>
      </c>
      <c r="E109" s="68" t="s">
        <v>443</v>
      </c>
      <c r="F109" s="69" t="s">
        <v>174</v>
      </c>
      <c r="G109" s="70">
        <v>8334.437459965111</v>
      </c>
      <c r="H109" s="71">
        <f t="shared" si="18"/>
        <v>833.4437459965111</v>
      </c>
      <c r="I109" s="71">
        <f t="shared" si="19"/>
        <v>158.35431173933711</v>
      </c>
      <c r="J109" s="71">
        <f t="shared" si="20"/>
        <v>9326.2355177009576</v>
      </c>
      <c r="L109" s="73">
        <f t="shared" si="28"/>
        <v>1</v>
      </c>
      <c r="M109" s="63">
        <v>1</v>
      </c>
      <c r="N109" s="63"/>
      <c r="O109" s="63"/>
      <c r="P109" s="63"/>
      <c r="Q109" s="63"/>
      <c r="R109" s="63"/>
      <c r="S109" s="63"/>
      <c r="T109" s="63"/>
      <c r="U109" s="63"/>
      <c r="V109" s="63"/>
      <c r="W109" s="63"/>
      <c r="X109" s="63"/>
      <c r="Y109" s="63"/>
      <c r="Z109" s="63"/>
      <c r="AA109" s="63"/>
      <c r="AB109" s="63"/>
      <c r="AC109" s="63"/>
      <c r="AD109" s="63"/>
      <c r="AE109" s="63"/>
      <c r="AF109" s="63"/>
      <c r="AG109" s="63"/>
      <c r="AH109" s="63"/>
      <c r="AI109" s="63"/>
      <c r="AJ109" s="63"/>
      <c r="AK109" s="63"/>
      <c r="AM109" s="74">
        <f t="shared" si="30"/>
        <v>9326</v>
      </c>
      <c r="AN109" s="74">
        <f t="shared" si="30"/>
        <v>0</v>
      </c>
      <c r="AO109" s="74">
        <f t="shared" si="30"/>
        <v>0</v>
      </c>
      <c r="AP109" s="74">
        <f t="shared" si="30"/>
        <v>0</v>
      </c>
      <c r="AQ109" s="74">
        <f t="shared" si="30"/>
        <v>0</v>
      </c>
      <c r="AR109" s="74">
        <f t="shared" si="30"/>
        <v>0</v>
      </c>
      <c r="AS109" s="74">
        <f t="shared" si="29"/>
        <v>0</v>
      </c>
      <c r="AT109" s="74">
        <f t="shared" si="29"/>
        <v>0</v>
      </c>
      <c r="AU109" s="74">
        <f t="shared" si="29"/>
        <v>0</v>
      </c>
      <c r="AV109" s="74">
        <f t="shared" si="29"/>
        <v>0</v>
      </c>
      <c r="AW109" s="74">
        <f t="shared" si="29"/>
        <v>0</v>
      </c>
      <c r="AX109" s="74">
        <f t="shared" si="29"/>
        <v>0</v>
      </c>
      <c r="AY109" s="74">
        <f t="shared" si="29"/>
        <v>0</v>
      </c>
      <c r="AZ109" s="74">
        <f t="shared" si="29"/>
        <v>0</v>
      </c>
      <c r="BA109" s="74">
        <f t="shared" si="29"/>
        <v>0</v>
      </c>
      <c r="BB109" s="74">
        <f t="shared" si="29"/>
        <v>0</v>
      </c>
      <c r="BC109" s="74">
        <f t="shared" si="29"/>
        <v>0</v>
      </c>
      <c r="BD109" s="74">
        <f t="shared" si="29"/>
        <v>0</v>
      </c>
      <c r="BE109" s="74">
        <f t="shared" si="29"/>
        <v>0</v>
      </c>
      <c r="BF109" s="74">
        <f t="shared" si="29"/>
        <v>0</v>
      </c>
      <c r="BG109" s="74">
        <f t="shared" si="29"/>
        <v>0</v>
      </c>
      <c r="BH109" s="74">
        <f t="shared" si="29"/>
        <v>0</v>
      </c>
      <c r="BI109" s="74">
        <f t="shared" si="31"/>
        <v>0</v>
      </c>
      <c r="BJ109" s="74">
        <f t="shared" si="31"/>
        <v>0</v>
      </c>
      <c r="BK109" s="74">
        <f t="shared" si="31"/>
        <v>0</v>
      </c>
      <c r="BL109" s="50" t="s">
        <v>433</v>
      </c>
      <c r="BM109" s="50" t="s">
        <v>433</v>
      </c>
      <c r="BN109" s="115">
        <f t="shared" si="23"/>
        <v>9326.2355177009576</v>
      </c>
      <c r="BO109" s="115">
        <f t="shared" si="24"/>
        <v>158.35431173933711</v>
      </c>
      <c r="BP109" s="115">
        <f t="shared" si="25"/>
        <v>833.4437459965111</v>
      </c>
      <c r="BQ109" s="90">
        <f t="shared" si="22"/>
        <v>8334.437459965111</v>
      </c>
      <c r="BT109" s="34"/>
    </row>
    <row r="110" spans="1:74" ht="33" customHeight="1">
      <c r="A110" s="61" t="s">
        <v>394</v>
      </c>
      <c r="B110" s="38" t="s">
        <v>395</v>
      </c>
      <c r="C110" s="37">
        <v>338</v>
      </c>
      <c r="D110" s="57" t="s">
        <v>444</v>
      </c>
      <c r="E110" s="58" t="s">
        <v>445</v>
      </c>
      <c r="F110" s="40" t="s">
        <v>174</v>
      </c>
      <c r="G110" s="41">
        <v>15480.5</v>
      </c>
      <c r="H110" s="42">
        <f t="shared" si="18"/>
        <v>1548.0500000000002</v>
      </c>
      <c r="I110" s="42">
        <f t="shared" si="19"/>
        <v>294.12950000000006</v>
      </c>
      <c r="J110" s="42">
        <f t="shared" si="20"/>
        <v>17322.679499999998</v>
      </c>
      <c r="L110" s="43">
        <f t="shared" si="28"/>
        <v>0</v>
      </c>
      <c r="M110" s="44"/>
      <c r="N110" s="44"/>
      <c r="O110" s="44"/>
      <c r="P110" s="44"/>
      <c r="Q110" s="44"/>
      <c r="R110" s="44"/>
      <c r="S110" s="44"/>
      <c r="T110" s="44"/>
      <c r="U110" s="44"/>
      <c r="V110" s="44"/>
      <c r="W110" s="44"/>
      <c r="X110" s="44"/>
      <c r="Y110" s="44"/>
      <c r="Z110" s="44"/>
      <c r="AA110" s="44"/>
      <c r="AB110" s="44"/>
      <c r="AC110" s="44"/>
      <c r="AD110" s="44"/>
      <c r="AE110" s="44"/>
      <c r="AF110" s="44"/>
      <c r="AG110" s="44"/>
      <c r="AH110" s="44"/>
      <c r="AI110" s="44"/>
      <c r="AJ110" s="44"/>
      <c r="AK110" s="44"/>
      <c r="AM110" s="32">
        <f t="shared" si="30"/>
        <v>0</v>
      </c>
      <c r="AN110" s="32">
        <f t="shared" si="30"/>
        <v>0</v>
      </c>
      <c r="AO110" s="32">
        <f t="shared" si="30"/>
        <v>0</v>
      </c>
      <c r="AP110" s="32">
        <f t="shared" si="30"/>
        <v>0</v>
      </c>
      <c r="AQ110" s="32">
        <f t="shared" si="30"/>
        <v>0</v>
      </c>
      <c r="AR110" s="32">
        <f t="shared" si="30"/>
        <v>0</v>
      </c>
      <c r="AS110" s="32">
        <f t="shared" si="29"/>
        <v>0</v>
      </c>
      <c r="AT110" s="32">
        <f t="shared" si="29"/>
        <v>0</v>
      </c>
      <c r="AU110" s="32">
        <f t="shared" si="29"/>
        <v>0</v>
      </c>
      <c r="AV110" s="32">
        <f t="shared" si="29"/>
        <v>0</v>
      </c>
      <c r="AW110" s="32">
        <f t="shared" si="29"/>
        <v>0</v>
      </c>
      <c r="AX110" s="32">
        <f t="shared" si="29"/>
        <v>0</v>
      </c>
      <c r="AY110" s="32">
        <f t="shared" si="29"/>
        <v>0</v>
      </c>
      <c r="AZ110" s="32">
        <f t="shared" si="29"/>
        <v>0</v>
      </c>
      <c r="BA110" s="32">
        <f t="shared" si="29"/>
        <v>0</v>
      </c>
      <c r="BB110" s="32">
        <f t="shared" si="29"/>
        <v>0</v>
      </c>
      <c r="BC110" s="32">
        <f t="shared" si="29"/>
        <v>0</v>
      </c>
      <c r="BD110" s="32">
        <f t="shared" si="29"/>
        <v>0</v>
      </c>
      <c r="BE110" s="32">
        <f t="shared" si="29"/>
        <v>0</v>
      </c>
      <c r="BF110" s="32">
        <f t="shared" si="29"/>
        <v>0</v>
      </c>
      <c r="BG110" s="32">
        <f t="shared" si="29"/>
        <v>0</v>
      </c>
      <c r="BH110" s="32">
        <f t="shared" si="29"/>
        <v>0</v>
      </c>
      <c r="BI110" s="32">
        <f t="shared" si="31"/>
        <v>0</v>
      </c>
      <c r="BJ110" s="32">
        <f t="shared" si="31"/>
        <v>0</v>
      </c>
      <c r="BK110" s="32">
        <f t="shared" si="31"/>
        <v>0</v>
      </c>
      <c r="BL110" s="84" t="s">
        <v>398</v>
      </c>
      <c r="BM110" s="84" t="s">
        <v>394</v>
      </c>
      <c r="BN110" s="115">
        <f t="shared" si="23"/>
        <v>0</v>
      </c>
      <c r="BO110" s="115">
        <f t="shared" si="24"/>
        <v>0</v>
      </c>
      <c r="BP110" s="115">
        <f t="shared" si="25"/>
        <v>0</v>
      </c>
      <c r="BQ110" s="89">
        <f t="shared" si="22"/>
        <v>0</v>
      </c>
      <c r="BT110" s="34"/>
    </row>
    <row r="111" spans="1:74" ht="33" customHeight="1">
      <c r="A111" s="61" t="s">
        <v>394</v>
      </c>
      <c r="B111" s="38" t="s">
        <v>395</v>
      </c>
      <c r="C111" s="37">
        <v>339</v>
      </c>
      <c r="D111" s="57" t="s">
        <v>446</v>
      </c>
      <c r="E111" s="58" t="s">
        <v>447</v>
      </c>
      <c r="F111" s="40" t="s">
        <v>174</v>
      </c>
      <c r="G111" s="41">
        <v>14638.17</v>
      </c>
      <c r="H111" s="42">
        <f t="shared" si="18"/>
        <v>1463.817</v>
      </c>
      <c r="I111" s="42">
        <f t="shared" si="19"/>
        <v>278.12522999999999</v>
      </c>
      <c r="J111" s="42">
        <f t="shared" si="20"/>
        <v>16380.112230000001</v>
      </c>
      <c r="L111" s="43">
        <f t="shared" si="28"/>
        <v>0</v>
      </c>
      <c r="M111" s="44"/>
      <c r="N111" s="44"/>
      <c r="O111" s="44"/>
      <c r="P111" s="44"/>
      <c r="Q111" s="44"/>
      <c r="R111" s="44"/>
      <c r="S111" s="44"/>
      <c r="T111" s="44"/>
      <c r="U111" s="44"/>
      <c r="V111" s="44"/>
      <c r="W111" s="44"/>
      <c r="X111" s="44"/>
      <c r="Y111" s="44"/>
      <c r="Z111" s="44"/>
      <c r="AA111" s="44"/>
      <c r="AB111" s="44"/>
      <c r="AC111" s="44"/>
      <c r="AD111" s="44"/>
      <c r="AE111" s="44"/>
      <c r="AF111" s="44"/>
      <c r="AG111" s="44"/>
      <c r="AH111" s="44"/>
      <c r="AI111" s="44"/>
      <c r="AJ111" s="44"/>
      <c r="AK111" s="44"/>
      <c r="AM111" s="32">
        <f t="shared" si="30"/>
        <v>0</v>
      </c>
      <c r="AN111" s="32">
        <f t="shared" si="30"/>
        <v>0</v>
      </c>
      <c r="AO111" s="32">
        <f t="shared" si="30"/>
        <v>0</v>
      </c>
      <c r="AP111" s="32">
        <f t="shared" si="30"/>
        <v>0</v>
      </c>
      <c r="AQ111" s="32">
        <f t="shared" si="30"/>
        <v>0</v>
      </c>
      <c r="AR111" s="32">
        <f t="shared" si="30"/>
        <v>0</v>
      </c>
      <c r="AS111" s="32">
        <f t="shared" si="29"/>
        <v>0</v>
      </c>
      <c r="AT111" s="32">
        <f t="shared" si="29"/>
        <v>0</v>
      </c>
      <c r="AU111" s="32">
        <f t="shared" si="29"/>
        <v>0</v>
      </c>
      <c r="AV111" s="32">
        <f t="shared" si="29"/>
        <v>0</v>
      </c>
      <c r="AW111" s="32">
        <f t="shared" si="29"/>
        <v>0</v>
      </c>
      <c r="AX111" s="32">
        <f t="shared" si="29"/>
        <v>0</v>
      </c>
      <c r="AY111" s="32">
        <f t="shared" si="29"/>
        <v>0</v>
      </c>
      <c r="AZ111" s="32">
        <f t="shared" si="29"/>
        <v>0</v>
      </c>
      <c r="BA111" s="32">
        <f t="shared" si="29"/>
        <v>0</v>
      </c>
      <c r="BB111" s="32">
        <f t="shared" si="29"/>
        <v>0</v>
      </c>
      <c r="BC111" s="32">
        <f t="shared" si="29"/>
        <v>0</v>
      </c>
      <c r="BD111" s="32">
        <f t="shared" si="29"/>
        <v>0</v>
      </c>
      <c r="BE111" s="32">
        <f t="shared" si="29"/>
        <v>0</v>
      </c>
      <c r="BF111" s="32">
        <f t="shared" si="29"/>
        <v>0</v>
      </c>
      <c r="BG111" s="32">
        <f t="shared" si="29"/>
        <v>0</v>
      </c>
      <c r="BH111" s="32">
        <f t="shared" si="29"/>
        <v>0</v>
      </c>
      <c r="BI111" s="32">
        <f t="shared" si="31"/>
        <v>0</v>
      </c>
      <c r="BJ111" s="32">
        <f t="shared" si="31"/>
        <v>0</v>
      </c>
      <c r="BK111" s="32">
        <f t="shared" si="31"/>
        <v>0</v>
      </c>
      <c r="BL111" s="84" t="s">
        <v>398</v>
      </c>
      <c r="BM111" s="84" t="s">
        <v>394</v>
      </c>
      <c r="BN111" s="115">
        <f t="shared" si="23"/>
        <v>0</v>
      </c>
      <c r="BO111" s="115">
        <f t="shared" si="24"/>
        <v>0</v>
      </c>
      <c r="BP111" s="115">
        <f t="shared" si="25"/>
        <v>0</v>
      </c>
      <c r="BQ111" s="89">
        <f t="shared" si="22"/>
        <v>0</v>
      </c>
      <c r="BT111" s="34"/>
    </row>
    <row r="112" spans="1:74" ht="33" customHeight="1">
      <c r="A112" s="61" t="s">
        <v>394</v>
      </c>
      <c r="B112" s="38" t="s">
        <v>395</v>
      </c>
      <c r="C112" s="37">
        <v>340</v>
      </c>
      <c r="D112" s="57" t="s">
        <v>448</v>
      </c>
      <c r="E112" s="58" t="s">
        <v>449</v>
      </c>
      <c r="F112" s="40" t="s">
        <v>174</v>
      </c>
      <c r="G112" s="41">
        <v>30112.03</v>
      </c>
      <c r="H112" s="42">
        <f t="shared" si="18"/>
        <v>3011.203</v>
      </c>
      <c r="I112" s="42">
        <f t="shared" si="19"/>
        <v>572.12856999999997</v>
      </c>
      <c r="J112" s="42">
        <f t="shared" si="20"/>
        <v>33695.361570000001</v>
      </c>
      <c r="L112" s="43">
        <f t="shared" si="28"/>
        <v>0</v>
      </c>
      <c r="M112" s="44"/>
      <c r="N112" s="44"/>
      <c r="O112" s="44"/>
      <c r="P112" s="44"/>
      <c r="Q112" s="44"/>
      <c r="R112" s="44"/>
      <c r="S112" s="44"/>
      <c r="T112" s="44"/>
      <c r="U112" s="44"/>
      <c r="V112" s="44"/>
      <c r="W112" s="44"/>
      <c r="X112" s="44"/>
      <c r="Y112" s="44"/>
      <c r="Z112" s="44"/>
      <c r="AA112" s="44"/>
      <c r="AB112" s="44"/>
      <c r="AC112" s="44"/>
      <c r="AD112" s="44"/>
      <c r="AE112" s="44"/>
      <c r="AF112" s="44"/>
      <c r="AG112" s="44"/>
      <c r="AH112" s="44"/>
      <c r="AI112" s="44"/>
      <c r="AJ112" s="44"/>
      <c r="AK112" s="44"/>
      <c r="AM112" s="32">
        <f t="shared" si="30"/>
        <v>0</v>
      </c>
      <c r="AN112" s="32">
        <f t="shared" si="30"/>
        <v>0</v>
      </c>
      <c r="AO112" s="32">
        <f t="shared" si="30"/>
        <v>0</v>
      </c>
      <c r="AP112" s="32">
        <f t="shared" si="30"/>
        <v>0</v>
      </c>
      <c r="AQ112" s="32">
        <f t="shared" si="30"/>
        <v>0</v>
      </c>
      <c r="AR112" s="32">
        <f t="shared" si="30"/>
        <v>0</v>
      </c>
      <c r="AS112" s="32">
        <f t="shared" si="29"/>
        <v>0</v>
      </c>
      <c r="AT112" s="32">
        <f t="shared" si="29"/>
        <v>0</v>
      </c>
      <c r="AU112" s="32">
        <f t="shared" si="29"/>
        <v>0</v>
      </c>
      <c r="AV112" s="32">
        <f t="shared" si="29"/>
        <v>0</v>
      </c>
      <c r="AW112" s="32">
        <f t="shared" si="29"/>
        <v>0</v>
      </c>
      <c r="AX112" s="32">
        <f t="shared" si="29"/>
        <v>0</v>
      </c>
      <c r="AY112" s="32">
        <f t="shared" si="29"/>
        <v>0</v>
      </c>
      <c r="AZ112" s="32">
        <f t="shared" si="29"/>
        <v>0</v>
      </c>
      <c r="BA112" s="32">
        <f t="shared" si="29"/>
        <v>0</v>
      </c>
      <c r="BB112" s="32">
        <f t="shared" si="29"/>
        <v>0</v>
      </c>
      <c r="BC112" s="32">
        <f t="shared" si="29"/>
        <v>0</v>
      </c>
      <c r="BD112" s="32">
        <f t="shared" si="29"/>
        <v>0</v>
      </c>
      <c r="BE112" s="32">
        <f t="shared" si="29"/>
        <v>0</v>
      </c>
      <c r="BF112" s="32">
        <f t="shared" si="29"/>
        <v>0</v>
      </c>
      <c r="BG112" s="32">
        <f t="shared" si="29"/>
        <v>0</v>
      </c>
      <c r="BH112" s="32">
        <f t="shared" si="29"/>
        <v>0</v>
      </c>
      <c r="BI112" s="32">
        <f t="shared" si="31"/>
        <v>0</v>
      </c>
      <c r="BJ112" s="32">
        <f t="shared" si="31"/>
        <v>0</v>
      </c>
      <c r="BK112" s="32">
        <f t="shared" si="31"/>
        <v>0</v>
      </c>
      <c r="BL112" s="84" t="s">
        <v>398</v>
      </c>
      <c r="BM112" s="84" t="s">
        <v>394</v>
      </c>
      <c r="BN112" s="115">
        <f t="shared" si="23"/>
        <v>0</v>
      </c>
      <c r="BO112" s="115">
        <f t="shared" si="24"/>
        <v>0</v>
      </c>
      <c r="BP112" s="115">
        <f t="shared" si="25"/>
        <v>0</v>
      </c>
      <c r="BQ112" s="89">
        <f t="shared" si="22"/>
        <v>0</v>
      </c>
      <c r="BT112" s="34"/>
    </row>
    <row r="113" spans="1:72" ht="33" customHeight="1">
      <c r="A113" s="61" t="s">
        <v>394</v>
      </c>
      <c r="B113" s="38" t="s">
        <v>395</v>
      </c>
      <c r="C113" s="37">
        <v>349</v>
      </c>
      <c r="D113" s="57" t="s">
        <v>450</v>
      </c>
      <c r="E113" s="58" t="s">
        <v>451</v>
      </c>
      <c r="F113" s="40" t="s">
        <v>174</v>
      </c>
      <c r="G113" s="41">
        <v>888.79642732476691</v>
      </c>
      <c r="H113" s="42">
        <f t="shared" si="18"/>
        <v>88.879642732476697</v>
      </c>
      <c r="I113" s="42">
        <f t="shared" si="19"/>
        <v>16.887132119170573</v>
      </c>
      <c r="J113" s="42">
        <f t="shared" si="20"/>
        <v>994.56320217641417</v>
      </c>
      <c r="L113" s="43">
        <f t="shared" si="28"/>
        <v>30</v>
      </c>
      <c r="M113" s="44">
        <v>30</v>
      </c>
      <c r="N113" s="44"/>
      <c r="O113" s="44"/>
      <c r="P113" s="44"/>
      <c r="Q113" s="44"/>
      <c r="R113" s="44"/>
      <c r="S113" s="44"/>
      <c r="T113" s="44"/>
      <c r="U113" s="44"/>
      <c r="V113" s="44"/>
      <c r="W113" s="44"/>
      <c r="X113" s="44"/>
      <c r="Y113" s="44"/>
      <c r="Z113" s="44"/>
      <c r="AA113" s="44"/>
      <c r="AB113" s="44"/>
      <c r="AC113" s="44"/>
      <c r="AD113" s="44"/>
      <c r="AE113" s="44"/>
      <c r="AF113" s="44"/>
      <c r="AG113" s="44"/>
      <c r="AH113" s="44"/>
      <c r="AI113" s="44"/>
      <c r="AJ113" s="44"/>
      <c r="AK113" s="44"/>
      <c r="AM113" s="32">
        <f t="shared" si="30"/>
        <v>29837</v>
      </c>
      <c r="AN113" s="32">
        <f t="shared" si="30"/>
        <v>0</v>
      </c>
      <c r="AO113" s="32">
        <f t="shared" si="30"/>
        <v>0</v>
      </c>
      <c r="AP113" s="32">
        <f t="shared" si="30"/>
        <v>0</v>
      </c>
      <c r="AQ113" s="32">
        <f t="shared" si="30"/>
        <v>0</v>
      </c>
      <c r="AR113" s="32">
        <f t="shared" si="30"/>
        <v>0</v>
      </c>
      <c r="AS113" s="32">
        <f t="shared" si="29"/>
        <v>0</v>
      </c>
      <c r="AT113" s="32">
        <f t="shared" si="29"/>
        <v>0</v>
      </c>
      <c r="AU113" s="32">
        <f t="shared" si="29"/>
        <v>0</v>
      </c>
      <c r="AV113" s="32">
        <f t="shared" si="29"/>
        <v>0</v>
      </c>
      <c r="AW113" s="32">
        <f t="shared" si="29"/>
        <v>0</v>
      </c>
      <c r="AX113" s="32">
        <f t="shared" si="29"/>
        <v>0</v>
      </c>
      <c r="AY113" s="32">
        <f t="shared" si="29"/>
        <v>0</v>
      </c>
      <c r="AZ113" s="32">
        <f t="shared" si="29"/>
        <v>0</v>
      </c>
      <c r="BA113" s="32">
        <f t="shared" si="29"/>
        <v>0</v>
      </c>
      <c r="BB113" s="32">
        <f t="shared" si="29"/>
        <v>0</v>
      </c>
      <c r="BC113" s="32">
        <f t="shared" si="29"/>
        <v>0</v>
      </c>
      <c r="BD113" s="32">
        <f t="shared" si="29"/>
        <v>0</v>
      </c>
      <c r="BE113" s="32">
        <f t="shared" si="29"/>
        <v>0</v>
      </c>
      <c r="BF113" s="32">
        <f t="shared" si="29"/>
        <v>0</v>
      </c>
      <c r="BG113" s="32">
        <f t="shared" si="29"/>
        <v>0</v>
      </c>
      <c r="BH113" s="32">
        <f t="shared" si="29"/>
        <v>0</v>
      </c>
      <c r="BI113" s="32">
        <f t="shared" si="31"/>
        <v>0</v>
      </c>
      <c r="BJ113" s="32">
        <f t="shared" si="31"/>
        <v>0</v>
      </c>
      <c r="BK113" s="32">
        <f t="shared" si="31"/>
        <v>0</v>
      </c>
      <c r="BL113" s="84" t="s">
        <v>398</v>
      </c>
      <c r="BM113" s="84" t="s">
        <v>394</v>
      </c>
      <c r="BN113" s="115">
        <f t="shared" si="23"/>
        <v>29836.896065292425</v>
      </c>
      <c r="BO113" s="115">
        <f t="shared" si="24"/>
        <v>506.61396357511717</v>
      </c>
      <c r="BP113" s="115">
        <f t="shared" si="25"/>
        <v>2666.389281974301</v>
      </c>
      <c r="BQ113" s="89">
        <f t="shared" si="22"/>
        <v>26663.892819743007</v>
      </c>
      <c r="BT113" s="34"/>
    </row>
    <row r="114" spans="1:72" ht="33" customHeight="1">
      <c r="A114" s="61" t="s">
        <v>394</v>
      </c>
      <c r="B114" s="38" t="s">
        <v>395</v>
      </c>
      <c r="C114" s="37">
        <v>351</v>
      </c>
      <c r="D114" s="57" t="s">
        <v>452</v>
      </c>
      <c r="E114" s="58" t="s">
        <v>453</v>
      </c>
      <c r="F114" s="40" t="s">
        <v>174</v>
      </c>
      <c r="G114" s="41">
        <v>3910.3723301160612</v>
      </c>
      <c r="H114" s="42">
        <f t="shared" si="18"/>
        <v>391.03723301160613</v>
      </c>
      <c r="I114" s="42">
        <f t="shared" si="19"/>
        <v>74.297074272205165</v>
      </c>
      <c r="J114" s="42">
        <f t="shared" si="20"/>
        <v>4375.7066373998732</v>
      </c>
      <c r="L114" s="43">
        <f t="shared" si="28"/>
        <v>30</v>
      </c>
      <c r="M114" s="44">
        <v>30</v>
      </c>
      <c r="N114" s="44"/>
      <c r="O114" s="44"/>
      <c r="P114" s="44"/>
      <c r="Q114" s="44"/>
      <c r="R114" s="44"/>
      <c r="S114" s="44"/>
      <c r="T114" s="44"/>
      <c r="U114" s="44"/>
      <c r="V114" s="44"/>
      <c r="W114" s="44"/>
      <c r="X114" s="44"/>
      <c r="Y114" s="44"/>
      <c r="Z114" s="44"/>
      <c r="AA114" s="44"/>
      <c r="AB114" s="44"/>
      <c r="AC114" s="44"/>
      <c r="AD114" s="44"/>
      <c r="AE114" s="44"/>
      <c r="AF114" s="44"/>
      <c r="AG114" s="44"/>
      <c r="AH114" s="44"/>
      <c r="AI114" s="44"/>
      <c r="AJ114" s="44"/>
      <c r="AK114" s="44"/>
      <c r="AM114" s="32">
        <f t="shared" si="30"/>
        <v>131271</v>
      </c>
      <c r="AN114" s="32">
        <f t="shared" si="30"/>
        <v>0</v>
      </c>
      <c r="AO114" s="32">
        <f t="shared" si="30"/>
        <v>0</v>
      </c>
      <c r="AP114" s="32">
        <f t="shared" si="30"/>
        <v>0</v>
      </c>
      <c r="AQ114" s="32">
        <f t="shared" si="30"/>
        <v>0</v>
      </c>
      <c r="AR114" s="32">
        <f t="shared" si="30"/>
        <v>0</v>
      </c>
      <c r="AS114" s="32">
        <f t="shared" si="29"/>
        <v>0</v>
      </c>
      <c r="AT114" s="32">
        <f t="shared" si="29"/>
        <v>0</v>
      </c>
      <c r="AU114" s="32">
        <f t="shared" si="29"/>
        <v>0</v>
      </c>
      <c r="AV114" s="32">
        <f t="shared" si="29"/>
        <v>0</v>
      </c>
      <c r="AW114" s="32">
        <f t="shared" si="29"/>
        <v>0</v>
      </c>
      <c r="AX114" s="32">
        <f t="shared" si="29"/>
        <v>0</v>
      </c>
      <c r="AY114" s="32">
        <f t="shared" si="29"/>
        <v>0</v>
      </c>
      <c r="AZ114" s="32">
        <f t="shared" si="29"/>
        <v>0</v>
      </c>
      <c r="BA114" s="32">
        <f t="shared" si="29"/>
        <v>0</v>
      </c>
      <c r="BB114" s="32">
        <f t="shared" si="29"/>
        <v>0</v>
      </c>
      <c r="BC114" s="32">
        <f t="shared" si="29"/>
        <v>0</v>
      </c>
      <c r="BD114" s="32">
        <f t="shared" si="29"/>
        <v>0</v>
      </c>
      <c r="BE114" s="32">
        <f t="shared" si="29"/>
        <v>0</v>
      </c>
      <c r="BF114" s="32">
        <f t="shared" si="29"/>
        <v>0</v>
      </c>
      <c r="BG114" s="32">
        <f t="shared" si="29"/>
        <v>0</v>
      </c>
      <c r="BH114" s="32">
        <f t="shared" si="29"/>
        <v>0</v>
      </c>
      <c r="BI114" s="32">
        <f t="shared" si="31"/>
        <v>0</v>
      </c>
      <c r="BJ114" s="32">
        <f t="shared" si="31"/>
        <v>0</v>
      </c>
      <c r="BK114" s="32">
        <f t="shared" si="31"/>
        <v>0</v>
      </c>
      <c r="BL114" s="84" t="s">
        <v>398</v>
      </c>
      <c r="BM114" s="84" t="s">
        <v>394</v>
      </c>
      <c r="BN114" s="115">
        <f t="shared" si="23"/>
        <v>131271.19912199618</v>
      </c>
      <c r="BO114" s="115">
        <f t="shared" si="24"/>
        <v>2228.9122281661548</v>
      </c>
      <c r="BP114" s="115">
        <f t="shared" si="25"/>
        <v>11731.116990348184</v>
      </c>
      <c r="BQ114" s="89">
        <f t="shared" si="22"/>
        <v>117311.16990348183</v>
      </c>
      <c r="BT114" s="34"/>
    </row>
    <row r="115" spans="1:72" ht="33" customHeight="1">
      <c r="A115" s="61" t="s">
        <v>394</v>
      </c>
      <c r="B115" s="38" t="s">
        <v>395</v>
      </c>
      <c r="C115" s="37">
        <v>354</v>
      </c>
      <c r="D115" s="57" t="s">
        <v>454</v>
      </c>
      <c r="E115" s="58" t="s">
        <v>455</v>
      </c>
      <c r="F115" s="40" t="s">
        <v>174</v>
      </c>
      <c r="G115" s="41">
        <v>3432.3641675212289</v>
      </c>
      <c r="H115" s="42">
        <f t="shared" si="18"/>
        <v>343.23641675212292</v>
      </c>
      <c r="I115" s="42">
        <f t="shared" si="19"/>
        <v>65.214919182903358</v>
      </c>
      <c r="J115" s="42">
        <f t="shared" si="20"/>
        <v>3840.8155034562551</v>
      </c>
      <c r="L115" s="43">
        <f t="shared" si="28"/>
        <v>30</v>
      </c>
      <c r="M115" s="44">
        <v>30</v>
      </c>
      <c r="N115" s="44"/>
      <c r="O115" s="44"/>
      <c r="P115" s="44"/>
      <c r="Q115" s="44"/>
      <c r="R115" s="44"/>
      <c r="S115" s="44"/>
      <c r="T115" s="44"/>
      <c r="U115" s="44"/>
      <c r="V115" s="44"/>
      <c r="W115" s="44"/>
      <c r="X115" s="44"/>
      <c r="Y115" s="44"/>
      <c r="Z115" s="44"/>
      <c r="AA115" s="44"/>
      <c r="AB115" s="44"/>
      <c r="AC115" s="44"/>
      <c r="AD115" s="44"/>
      <c r="AE115" s="44"/>
      <c r="AF115" s="44"/>
      <c r="AG115" s="44"/>
      <c r="AH115" s="44"/>
      <c r="AI115" s="44"/>
      <c r="AJ115" s="44"/>
      <c r="AK115" s="44"/>
      <c r="AM115" s="32">
        <f t="shared" si="30"/>
        <v>115224</v>
      </c>
      <c r="AN115" s="32">
        <f t="shared" si="30"/>
        <v>0</v>
      </c>
      <c r="AO115" s="32">
        <f t="shared" si="30"/>
        <v>0</v>
      </c>
      <c r="AP115" s="32">
        <f t="shared" si="30"/>
        <v>0</v>
      </c>
      <c r="AQ115" s="32">
        <f t="shared" si="30"/>
        <v>0</v>
      </c>
      <c r="AR115" s="32">
        <f t="shared" si="30"/>
        <v>0</v>
      </c>
      <c r="AS115" s="32">
        <f t="shared" si="29"/>
        <v>0</v>
      </c>
      <c r="AT115" s="32">
        <f t="shared" si="29"/>
        <v>0</v>
      </c>
      <c r="AU115" s="32">
        <f t="shared" si="29"/>
        <v>0</v>
      </c>
      <c r="AV115" s="32">
        <f t="shared" si="29"/>
        <v>0</v>
      </c>
      <c r="AW115" s="32">
        <f t="shared" si="29"/>
        <v>0</v>
      </c>
      <c r="AX115" s="32">
        <f t="shared" si="29"/>
        <v>0</v>
      </c>
      <c r="AY115" s="32">
        <f t="shared" si="29"/>
        <v>0</v>
      </c>
      <c r="AZ115" s="32">
        <f t="shared" si="29"/>
        <v>0</v>
      </c>
      <c r="BA115" s="32">
        <f t="shared" si="29"/>
        <v>0</v>
      </c>
      <c r="BB115" s="32">
        <f t="shared" si="29"/>
        <v>0</v>
      </c>
      <c r="BC115" s="32">
        <f t="shared" si="29"/>
        <v>0</v>
      </c>
      <c r="BD115" s="32">
        <f t="shared" si="29"/>
        <v>0</v>
      </c>
      <c r="BE115" s="32">
        <f t="shared" si="29"/>
        <v>0</v>
      </c>
      <c r="BF115" s="32">
        <f t="shared" si="29"/>
        <v>0</v>
      </c>
      <c r="BG115" s="32">
        <f t="shared" si="29"/>
        <v>0</v>
      </c>
      <c r="BH115" s="32">
        <f t="shared" si="29"/>
        <v>0</v>
      </c>
      <c r="BI115" s="32">
        <f t="shared" si="31"/>
        <v>0</v>
      </c>
      <c r="BJ115" s="32">
        <f t="shared" si="31"/>
        <v>0</v>
      </c>
      <c r="BK115" s="32">
        <f t="shared" si="31"/>
        <v>0</v>
      </c>
      <c r="BL115" s="84" t="s">
        <v>398</v>
      </c>
      <c r="BM115" s="84" t="s">
        <v>394</v>
      </c>
      <c r="BN115" s="115">
        <f t="shared" si="23"/>
        <v>115224.46510368765</v>
      </c>
      <c r="BO115" s="115">
        <f t="shared" si="24"/>
        <v>1956.4475754871007</v>
      </c>
      <c r="BP115" s="115">
        <f t="shared" si="25"/>
        <v>10297.092502563688</v>
      </c>
      <c r="BQ115" s="89">
        <f t="shared" si="22"/>
        <v>102970.92502563687</v>
      </c>
      <c r="BT115" s="34"/>
    </row>
    <row r="116" spans="1:72" ht="33" customHeight="1">
      <c r="A116" s="61" t="s">
        <v>394</v>
      </c>
      <c r="B116" s="38" t="s">
        <v>395</v>
      </c>
      <c r="C116" s="37">
        <v>357</v>
      </c>
      <c r="D116" s="57" t="s">
        <v>456</v>
      </c>
      <c r="E116" s="58" t="s">
        <v>457</v>
      </c>
      <c r="F116" s="40" t="s">
        <v>174</v>
      </c>
      <c r="G116" s="41">
        <v>2346.0574230131801</v>
      </c>
      <c r="H116" s="42">
        <f t="shared" si="18"/>
        <v>234.60574230131803</v>
      </c>
      <c r="I116" s="42">
        <f t="shared" si="19"/>
        <v>44.575091037250424</v>
      </c>
      <c r="J116" s="42">
        <f t="shared" si="20"/>
        <v>2625.2382563517485</v>
      </c>
      <c r="L116" s="43">
        <f t="shared" si="28"/>
        <v>30</v>
      </c>
      <c r="M116" s="44">
        <v>30</v>
      </c>
      <c r="N116" s="44"/>
      <c r="O116" s="44"/>
      <c r="P116" s="44"/>
      <c r="Q116" s="44"/>
      <c r="R116" s="44"/>
      <c r="S116" s="44"/>
      <c r="T116" s="44"/>
      <c r="U116" s="44"/>
      <c r="V116" s="44"/>
      <c r="W116" s="44"/>
      <c r="X116" s="44"/>
      <c r="Y116" s="44"/>
      <c r="Z116" s="44"/>
      <c r="AA116" s="44"/>
      <c r="AB116" s="44"/>
      <c r="AC116" s="44"/>
      <c r="AD116" s="44"/>
      <c r="AE116" s="44"/>
      <c r="AF116" s="44"/>
      <c r="AG116" s="44"/>
      <c r="AH116" s="44"/>
      <c r="AI116" s="44"/>
      <c r="AJ116" s="44"/>
      <c r="AK116" s="44"/>
      <c r="AM116" s="32">
        <f t="shared" si="30"/>
        <v>78757</v>
      </c>
      <c r="AN116" s="32">
        <f t="shared" si="30"/>
        <v>0</v>
      </c>
      <c r="AO116" s="32">
        <f t="shared" si="30"/>
        <v>0</v>
      </c>
      <c r="AP116" s="32">
        <f t="shared" si="30"/>
        <v>0</v>
      </c>
      <c r="AQ116" s="32">
        <f t="shared" si="30"/>
        <v>0</v>
      </c>
      <c r="AR116" s="32">
        <f t="shared" si="30"/>
        <v>0</v>
      </c>
      <c r="AS116" s="32">
        <f t="shared" si="29"/>
        <v>0</v>
      </c>
      <c r="AT116" s="32">
        <f t="shared" si="29"/>
        <v>0</v>
      </c>
      <c r="AU116" s="32">
        <f t="shared" si="29"/>
        <v>0</v>
      </c>
      <c r="AV116" s="32">
        <f t="shared" si="29"/>
        <v>0</v>
      </c>
      <c r="AW116" s="32">
        <f t="shared" si="29"/>
        <v>0</v>
      </c>
      <c r="AX116" s="32">
        <f t="shared" si="29"/>
        <v>0</v>
      </c>
      <c r="AY116" s="32">
        <f t="shared" si="29"/>
        <v>0</v>
      </c>
      <c r="AZ116" s="32">
        <f t="shared" si="29"/>
        <v>0</v>
      </c>
      <c r="BA116" s="32">
        <f t="shared" si="29"/>
        <v>0</v>
      </c>
      <c r="BB116" s="32">
        <f t="shared" si="29"/>
        <v>0</v>
      </c>
      <c r="BC116" s="32">
        <f t="shared" si="29"/>
        <v>0</v>
      </c>
      <c r="BD116" s="32">
        <f t="shared" si="29"/>
        <v>0</v>
      </c>
      <c r="BE116" s="32">
        <f t="shared" si="29"/>
        <v>0</v>
      </c>
      <c r="BF116" s="32">
        <f t="shared" si="29"/>
        <v>0</v>
      </c>
      <c r="BG116" s="32">
        <f t="shared" si="29"/>
        <v>0</v>
      </c>
      <c r="BH116" s="32">
        <f t="shared" si="29"/>
        <v>0</v>
      </c>
      <c r="BI116" s="32">
        <f t="shared" si="31"/>
        <v>0</v>
      </c>
      <c r="BJ116" s="32">
        <f t="shared" si="31"/>
        <v>0</v>
      </c>
      <c r="BK116" s="32">
        <f t="shared" si="31"/>
        <v>0</v>
      </c>
      <c r="BL116" s="84" t="s">
        <v>398</v>
      </c>
      <c r="BM116" s="84" t="s">
        <v>394</v>
      </c>
      <c r="BN116" s="115">
        <f t="shared" si="23"/>
        <v>78757.147690552447</v>
      </c>
      <c r="BO116" s="115">
        <f t="shared" si="24"/>
        <v>1337.2527311175127</v>
      </c>
      <c r="BP116" s="115">
        <f t="shared" si="25"/>
        <v>7038.17226903954</v>
      </c>
      <c r="BQ116" s="89">
        <f t="shared" si="22"/>
        <v>70381.7226903954</v>
      </c>
      <c r="BT116" s="34"/>
    </row>
    <row r="117" spans="1:72" s="72" customFormat="1" ht="33" customHeight="1">
      <c r="A117" s="76" t="s">
        <v>394</v>
      </c>
      <c r="B117" s="50" t="s">
        <v>395</v>
      </c>
      <c r="C117" s="49">
        <v>360</v>
      </c>
      <c r="D117" s="67" t="s">
        <v>458</v>
      </c>
      <c r="E117" s="68" t="s">
        <v>459</v>
      </c>
      <c r="F117" s="69" t="s">
        <v>174</v>
      </c>
      <c r="G117" s="70">
        <v>4680.4965920744025</v>
      </c>
      <c r="H117" s="71">
        <f t="shared" si="18"/>
        <v>468.0496592074403</v>
      </c>
      <c r="I117" s="71">
        <f t="shared" si="19"/>
        <v>88.929435249413658</v>
      </c>
      <c r="J117" s="71">
        <f t="shared" si="20"/>
        <v>5237.4756865312565</v>
      </c>
      <c r="L117" s="73">
        <f t="shared" si="28"/>
        <v>0</v>
      </c>
      <c r="M117" s="44"/>
      <c r="N117" s="44"/>
      <c r="O117" s="44"/>
      <c r="P117" s="44"/>
      <c r="Q117" s="44"/>
      <c r="R117" s="44"/>
      <c r="S117" s="44"/>
      <c r="T117" s="44"/>
      <c r="U117" s="44"/>
      <c r="V117" s="44"/>
      <c r="W117" s="44"/>
      <c r="X117" s="44"/>
      <c r="Y117" s="44"/>
      <c r="Z117" s="44"/>
      <c r="AA117" s="44"/>
      <c r="AB117" s="44"/>
      <c r="AC117" s="44"/>
      <c r="AD117" s="44"/>
      <c r="AE117" s="44"/>
      <c r="AF117" s="44"/>
      <c r="AG117" s="44"/>
      <c r="AH117" s="44"/>
      <c r="AI117" s="44"/>
      <c r="AJ117" s="44"/>
      <c r="AK117" s="44"/>
      <c r="AM117" s="74">
        <f t="shared" si="30"/>
        <v>0</v>
      </c>
      <c r="AN117" s="74">
        <f t="shared" si="30"/>
        <v>0</v>
      </c>
      <c r="AO117" s="74">
        <f t="shared" si="30"/>
        <v>0</v>
      </c>
      <c r="AP117" s="74">
        <f t="shared" si="30"/>
        <v>0</v>
      </c>
      <c r="AQ117" s="74">
        <f t="shared" si="30"/>
        <v>0</v>
      </c>
      <c r="AR117" s="74">
        <f t="shared" si="30"/>
        <v>0</v>
      </c>
      <c r="AS117" s="74">
        <f t="shared" si="29"/>
        <v>0</v>
      </c>
      <c r="AT117" s="74">
        <f t="shared" si="29"/>
        <v>0</v>
      </c>
      <c r="AU117" s="74">
        <f t="shared" si="29"/>
        <v>0</v>
      </c>
      <c r="AV117" s="74">
        <f t="shared" si="29"/>
        <v>0</v>
      </c>
      <c r="AW117" s="74">
        <f t="shared" si="29"/>
        <v>0</v>
      </c>
      <c r="AX117" s="74">
        <f t="shared" si="29"/>
        <v>0</v>
      </c>
      <c r="AY117" s="74">
        <f t="shared" si="29"/>
        <v>0</v>
      </c>
      <c r="AZ117" s="74">
        <f t="shared" si="29"/>
        <v>0</v>
      </c>
      <c r="BA117" s="74">
        <f t="shared" si="29"/>
        <v>0</v>
      </c>
      <c r="BB117" s="74">
        <f t="shared" si="29"/>
        <v>0</v>
      </c>
      <c r="BC117" s="74">
        <f t="shared" si="29"/>
        <v>0</v>
      </c>
      <c r="BD117" s="74">
        <f t="shared" si="29"/>
        <v>0</v>
      </c>
      <c r="BE117" s="74">
        <f t="shared" si="29"/>
        <v>0</v>
      </c>
      <c r="BF117" s="74">
        <f t="shared" si="29"/>
        <v>0</v>
      </c>
      <c r="BG117" s="74">
        <f t="shared" si="29"/>
        <v>0</v>
      </c>
      <c r="BH117" s="74">
        <f t="shared" si="29"/>
        <v>0</v>
      </c>
      <c r="BI117" s="74">
        <f t="shared" si="31"/>
        <v>0</v>
      </c>
      <c r="BJ117" s="74">
        <f t="shared" si="31"/>
        <v>0</v>
      </c>
      <c r="BK117" s="74">
        <f t="shared" si="31"/>
        <v>0</v>
      </c>
      <c r="BL117" s="87" t="s">
        <v>398</v>
      </c>
      <c r="BM117" s="87" t="s">
        <v>394</v>
      </c>
      <c r="BN117" s="115">
        <f t="shared" si="23"/>
        <v>0</v>
      </c>
      <c r="BO117" s="115">
        <f t="shared" si="24"/>
        <v>0</v>
      </c>
      <c r="BP117" s="115">
        <f t="shared" si="25"/>
        <v>0</v>
      </c>
      <c r="BQ117" s="90">
        <f t="shared" si="22"/>
        <v>0</v>
      </c>
      <c r="BT117" s="34"/>
    </row>
    <row r="118" spans="1:72" s="72" customFormat="1" ht="33" customHeight="1">
      <c r="A118" s="76" t="s">
        <v>394</v>
      </c>
      <c r="B118" s="50" t="s">
        <v>395</v>
      </c>
      <c r="C118" s="66">
        <v>365</v>
      </c>
      <c r="D118" s="67" t="s">
        <v>460</v>
      </c>
      <c r="E118" s="68" t="s">
        <v>461</v>
      </c>
      <c r="F118" s="69" t="s">
        <v>174</v>
      </c>
      <c r="G118" s="70">
        <v>18055.596516624606</v>
      </c>
      <c r="H118" s="71">
        <f t="shared" si="18"/>
        <v>1805.5596516624607</v>
      </c>
      <c r="I118" s="71">
        <f t="shared" si="19"/>
        <v>343.05633381586756</v>
      </c>
      <c r="J118" s="71">
        <f t="shared" si="20"/>
        <v>20204.212502102935</v>
      </c>
      <c r="L118" s="73">
        <f t="shared" si="28"/>
        <v>4</v>
      </c>
      <c r="M118" s="63">
        <v>2</v>
      </c>
      <c r="N118" s="63"/>
      <c r="O118" s="63"/>
      <c r="P118" s="63">
        <v>1</v>
      </c>
      <c r="Q118" s="63"/>
      <c r="R118" s="63"/>
      <c r="S118" s="63"/>
      <c r="T118" s="63"/>
      <c r="U118" s="63"/>
      <c r="V118" s="63"/>
      <c r="W118" s="63"/>
      <c r="X118" s="63">
        <v>1</v>
      </c>
      <c r="Y118" s="63"/>
      <c r="Z118" s="63"/>
      <c r="AA118" s="63"/>
      <c r="AB118" s="63"/>
      <c r="AC118" s="63"/>
      <c r="AD118" s="63"/>
      <c r="AE118" s="63"/>
      <c r="AF118" s="63"/>
      <c r="AG118" s="63"/>
      <c r="AH118" s="63"/>
      <c r="AI118" s="63"/>
      <c r="AJ118" s="63"/>
      <c r="AK118" s="63"/>
      <c r="AM118" s="74">
        <f t="shared" si="30"/>
        <v>40408</v>
      </c>
      <c r="AN118" s="74">
        <f t="shared" si="30"/>
        <v>0</v>
      </c>
      <c r="AO118" s="74">
        <f t="shared" si="30"/>
        <v>0</v>
      </c>
      <c r="AP118" s="74">
        <f t="shared" si="30"/>
        <v>20204</v>
      </c>
      <c r="AQ118" s="74">
        <f t="shared" si="30"/>
        <v>0</v>
      </c>
      <c r="AR118" s="74">
        <f t="shared" si="30"/>
        <v>0</v>
      </c>
      <c r="AS118" s="74">
        <f t="shared" si="29"/>
        <v>0</v>
      </c>
      <c r="AT118" s="74">
        <f t="shared" si="29"/>
        <v>0</v>
      </c>
      <c r="AU118" s="74">
        <f t="shared" si="29"/>
        <v>0</v>
      </c>
      <c r="AV118" s="74">
        <f t="shared" si="29"/>
        <v>0</v>
      </c>
      <c r="AW118" s="74">
        <f t="shared" si="29"/>
        <v>0</v>
      </c>
      <c r="AX118" s="74">
        <f t="shared" si="29"/>
        <v>20204</v>
      </c>
      <c r="AY118" s="74">
        <f t="shared" si="29"/>
        <v>0</v>
      </c>
      <c r="AZ118" s="74">
        <f t="shared" si="29"/>
        <v>0</v>
      </c>
      <c r="BA118" s="74">
        <f t="shared" si="29"/>
        <v>0</v>
      </c>
      <c r="BB118" s="74">
        <f t="shared" si="29"/>
        <v>0</v>
      </c>
      <c r="BC118" s="74">
        <f t="shared" si="29"/>
        <v>0</v>
      </c>
      <c r="BD118" s="74">
        <f t="shared" si="29"/>
        <v>0</v>
      </c>
      <c r="BE118" s="74">
        <f t="shared" si="29"/>
        <v>0</v>
      </c>
      <c r="BF118" s="74">
        <f t="shared" si="29"/>
        <v>0</v>
      </c>
      <c r="BG118" s="74">
        <f t="shared" si="29"/>
        <v>0</v>
      </c>
      <c r="BH118" s="74">
        <f t="shared" si="29"/>
        <v>0</v>
      </c>
      <c r="BI118" s="74">
        <f t="shared" si="31"/>
        <v>0</v>
      </c>
      <c r="BJ118" s="74">
        <f t="shared" si="31"/>
        <v>0</v>
      </c>
      <c r="BK118" s="74">
        <f t="shared" si="31"/>
        <v>0</v>
      </c>
      <c r="BL118" s="50" t="s">
        <v>398</v>
      </c>
      <c r="BM118" s="50" t="s">
        <v>398</v>
      </c>
      <c r="BN118" s="115">
        <f t="shared" si="23"/>
        <v>80816.85000841174</v>
      </c>
      <c r="BO118" s="115">
        <f t="shared" si="24"/>
        <v>1372.2253352634702</v>
      </c>
      <c r="BP118" s="115">
        <f t="shared" si="25"/>
        <v>7222.2386066498429</v>
      </c>
      <c r="BQ118" s="90">
        <f t="shared" si="22"/>
        <v>72222.386066498424</v>
      </c>
      <c r="BT118" s="34"/>
    </row>
    <row r="119" spans="1:72" s="72" customFormat="1" ht="33" customHeight="1">
      <c r="A119" s="76" t="s">
        <v>394</v>
      </c>
      <c r="B119" s="50" t="s">
        <v>395</v>
      </c>
      <c r="C119" s="66">
        <v>367</v>
      </c>
      <c r="D119" s="67" t="s">
        <v>462</v>
      </c>
      <c r="E119" s="68" t="s">
        <v>463</v>
      </c>
      <c r="F119" s="69" t="s">
        <v>174</v>
      </c>
      <c r="G119" s="70">
        <v>20196.311674477962</v>
      </c>
      <c r="H119" s="71">
        <f t="shared" si="18"/>
        <v>2019.6311674477963</v>
      </c>
      <c r="I119" s="71">
        <f t="shared" si="19"/>
        <v>383.7299218150813</v>
      </c>
      <c r="J119" s="71">
        <f t="shared" si="20"/>
        <v>22599.672763740837</v>
      </c>
      <c r="L119" s="73">
        <f t="shared" si="28"/>
        <v>58</v>
      </c>
      <c r="M119" s="63">
        <v>18</v>
      </c>
      <c r="N119" s="63">
        <v>6</v>
      </c>
      <c r="O119" s="63">
        <v>1</v>
      </c>
      <c r="P119" s="63"/>
      <c r="Q119" s="63">
        <v>2</v>
      </c>
      <c r="R119" s="63">
        <v>2</v>
      </c>
      <c r="S119" s="63">
        <v>2</v>
      </c>
      <c r="T119" s="63">
        <v>2</v>
      </c>
      <c r="U119" s="63">
        <v>2</v>
      </c>
      <c r="V119" s="63">
        <v>4</v>
      </c>
      <c r="W119" s="63">
        <v>2</v>
      </c>
      <c r="X119" s="63"/>
      <c r="Y119" s="63">
        <v>1</v>
      </c>
      <c r="Z119" s="63">
        <v>2</v>
      </c>
      <c r="AA119" s="63">
        <v>1</v>
      </c>
      <c r="AB119" s="63">
        <v>2</v>
      </c>
      <c r="AC119" s="63">
        <v>1</v>
      </c>
      <c r="AD119" s="63">
        <v>2</v>
      </c>
      <c r="AE119" s="63">
        <v>1</v>
      </c>
      <c r="AF119" s="63">
        <v>1</v>
      </c>
      <c r="AG119" s="63">
        <v>1</v>
      </c>
      <c r="AH119" s="63">
        <v>1</v>
      </c>
      <c r="AI119" s="63">
        <v>1</v>
      </c>
      <c r="AJ119" s="63">
        <v>1</v>
      </c>
      <c r="AK119" s="63">
        <v>2</v>
      </c>
      <c r="AM119" s="74">
        <f t="shared" si="30"/>
        <v>406794</v>
      </c>
      <c r="AN119" s="74">
        <f t="shared" si="30"/>
        <v>135598</v>
      </c>
      <c r="AO119" s="74">
        <f t="shared" si="30"/>
        <v>22600</v>
      </c>
      <c r="AP119" s="74">
        <f t="shared" si="30"/>
        <v>0</v>
      </c>
      <c r="AQ119" s="74">
        <f t="shared" si="30"/>
        <v>45199</v>
      </c>
      <c r="AR119" s="74">
        <f t="shared" si="30"/>
        <v>45199</v>
      </c>
      <c r="AS119" s="74">
        <f t="shared" si="29"/>
        <v>45199</v>
      </c>
      <c r="AT119" s="74">
        <f t="shared" si="29"/>
        <v>45199</v>
      </c>
      <c r="AU119" s="74">
        <f t="shared" si="29"/>
        <v>45199</v>
      </c>
      <c r="AV119" s="74">
        <f t="shared" si="29"/>
        <v>90399</v>
      </c>
      <c r="AW119" s="74">
        <f t="shared" si="29"/>
        <v>45199</v>
      </c>
      <c r="AX119" s="74">
        <f t="shared" si="29"/>
        <v>0</v>
      </c>
      <c r="AY119" s="74">
        <f t="shared" si="29"/>
        <v>22600</v>
      </c>
      <c r="AZ119" s="74">
        <f t="shared" si="29"/>
        <v>45199</v>
      </c>
      <c r="BA119" s="74">
        <f t="shared" si="29"/>
        <v>22600</v>
      </c>
      <c r="BB119" s="74">
        <f t="shared" si="29"/>
        <v>45199</v>
      </c>
      <c r="BC119" s="74">
        <f t="shared" si="29"/>
        <v>22600</v>
      </c>
      <c r="BD119" s="74">
        <f t="shared" si="29"/>
        <v>45199</v>
      </c>
      <c r="BE119" s="74">
        <f t="shared" si="29"/>
        <v>22600</v>
      </c>
      <c r="BF119" s="74">
        <f t="shared" si="29"/>
        <v>22600</v>
      </c>
      <c r="BG119" s="74">
        <f t="shared" si="29"/>
        <v>22600</v>
      </c>
      <c r="BH119" s="74">
        <f t="shared" si="29"/>
        <v>22600</v>
      </c>
      <c r="BI119" s="74">
        <f t="shared" si="31"/>
        <v>22600</v>
      </c>
      <c r="BJ119" s="74">
        <f t="shared" si="31"/>
        <v>22600</v>
      </c>
      <c r="BK119" s="74">
        <f t="shared" si="31"/>
        <v>45199</v>
      </c>
      <c r="BL119" s="50" t="s">
        <v>398</v>
      </c>
      <c r="BM119" s="50" t="s">
        <v>398</v>
      </c>
      <c r="BN119" s="115">
        <f t="shared" si="23"/>
        <v>1310781.0202969688</v>
      </c>
      <c r="BO119" s="115">
        <f t="shared" si="24"/>
        <v>22256.335465274715</v>
      </c>
      <c r="BP119" s="115">
        <f t="shared" si="25"/>
        <v>117138.60771197219</v>
      </c>
      <c r="BQ119" s="90">
        <f t="shared" si="22"/>
        <v>1171386.0771197218</v>
      </c>
      <c r="BT119" s="34"/>
    </row>
    <row r="120" spans="1:72" s="72" customFormat="1" ht="33" customHeight="1">
      <c r="A120" s="76" t="s">
        <v>394</v>
      </c>
      <c r="B120" s="50" t="s">
        <v>395</v>
      </c>
      <c r="C120" s="66">
        <v>372</v>
      </c>
      <c r="D120" s="67" t="s">
        <v>464</v>
      </c>
      <c r="E120" s="68" t="s">
        <v>465</v>
      </c>
      <c r="F120" s="69" t="s">
        <v>174</v>
      </c>
      <c r="G120" s="70">
        <v>20942.421420455248</v>
      </c>
      <c r="H120" s="71">
        <f t="shared" si="18"/>
        <v>2094.2421420455248</v>
      </c>
      <c r="I120" s="71">
        <f t="shared" si="19"/>
        <v>397.90600698864972</v>
      </c>
      <c r="J120" s="71">
        <f t="shared" si="20"/>
        <v>23434.569569489424</v>
      </c>
      <c r="L120" s="73">
        <f t="shared" si="28"/>
        <v>77</v>
      </c>
      <c r="M120" s="63">
        <v>17</v>
      </c>
      <c r="N120" s="63">
        <v>4</v>
      </c>
      <c r="O120" s="63">
        <v>5</v>
      </c>
      <c r="P120" s="63">
        <v>2</v>
      </c>
      <c r="Q120" s="63">
        <v>8</v>
      </c>
      <c r="R120" s="63">
        <v>3</v>
      </c>
      <c r="S120" s="63">
        <v>3</v>
      </c>
      <c r="T120" s="63">
        <v>3</v>
      </c>
      <c r="U120" s="63">
        <v>3</v>
      </c>
      <c r="V120" s="63">
        <v>4</v>
      </c>
      <c r="W120" s="63">
        <v>3</v>
      </c>
      <c r="X120" s="63">
        <v>2</v>
      </c>
      <c r="Y120" s="63">
        <v>2</v>
      </c>
      <c r="Z120" s="63">
        <v>1</v>
      </c>
      <c r="AA120" s="63">
        <v>1</v>
      </c>
      <c r="AB120" s="63">
        <v>1</v>
      </c>
      <c r="AC120" s="63">
        <v>2</v>
      </c>
      <c r="AD120" s="63">
        <v>2</v>
      </c>
      <c r="AE120" s="63">
        <v>1</v>
      </c>
      <c r="AF120" s="63">
        <v>2</v>
      </c>
      <c r="AG120" s="63">
        <v>1</v>
      </c>
      <c r="AH120" s="63">
        <v>2</v>
      </c>
      <c r="AI120" s="63">
        <v>2</v>
      </c>
      <c r="AJ120" s="63">
        <v>1</v>
      </c>
      <c r="AK120" s="63">
        <v>2</v>
      </c>
      <c r="AM120" s="74">
        <f t="shared" si="30"/>
        <v>398388</v>
      </c>
      <c r="AN120" s="74">
        <f t="shared" si="30"/>
        <v>93738</v>
      </c>
      <c r="AO120" s="74">
        <f t="shared" si="30"/>
        <v>117173</v>
      </c>
      <c r="AP120" s="74">
        <f t="shared" si="30"/>
        <v>46869</v>
      </c>
      <c r="AQ120" s="74">
        <f t="shared" si="30"/>
        <v>187477</v>
      </c>
      <c r="AR120" s="74">
        <f t="shared" si="30"/>
        <v>70304</v>
      </c>
      <c r="AS120" s="74">
        <f t="shared" si="29"/>
        <v>70304</v>
      </c>
      <c r="AT120" s="74">
        <f t="shared" si="29"/>
        <v>70304</v>
      </c>
      <c r="AU120" s="74">
        <f t="shared" si="29"/>
        <v>70304</v>
      </c>
      <c r="AV120" s="74">
        <f t="shared" si="29"/>
        <v>93738</v>
      </c>
      <c r="AW120" s="74">
        <f t="shared" si="29"/>
        <v>70304</v>
      </c>
      <c r="AX120" s="74">
        <f t="shared" si="29"/>
        <v>46869</v>
      </c>
      <c r="AY120" s="74">
        <f t="shared" si="29"/>
        <v>46869</v>
      </c>
      <c r="AZ120" s="74">
        <f t="shared" si="29"/>
        <v>23435</v>
      </c>
      <c r="BA120" s="74">
        <f t="shared" si="29"/>
        <v>23435</v>
      </c>
      <c r="BB120" s="74">
        <f t="shared" ref="BA120:BH130" si="32">+ROUND((AB120*$J120),0)</f>
        <v>23435</v>
      </c>
      <c r="BC120" s="74">
        <f t="shared" si="32"/>
        <v>46869</v>
      </c>
      <c r="BD120" s="74">
        <f t="shared" si="32"/>
        <v>46869</v>
      </c>
      <c r="BE120" s="74">
        <f t="shared" si="32"/>
        <v>23435</v>
      </c>
      <c r="BF120" s="74">
        <f t="shared" si="32"/>
        <v>46869</v>
      </c>
      <c r="BG120" s="74">
        <f t="shared" si="32"/>
        <v>23435</v>
      </c>
      <c r="BH120" s="74">
        <f t="shared" si="32"/>
        <v>46869</v>
      </c>
      <c r="BI120" s="74">
        <f t="shared" si="31"/>
        <v>46869</v>
      </c>
      <c r="BJ120" s="74">
        <f t="shared" si="31"/>
        <v>23435</v>
      </c>
      <c r="BK120" s="74">
        <f t="shared" si="31"/>
        <v>46869</v>
      </c>
      <c r="BL120" s="50" t="s">
        <v>398</v>
      </c>
      <c r="BM120" s="50" t="s">
        <v>398</v>
      </c>
      <c r="BN120" s="115">
        <f t="shared" si="23"/>
        <v>1804461.8568506856</v>
      </c>
      <c r="BO120" s="115">
        <f t="shared" si="24"/>
        <v>30638.76253812603</v>
      </c>
      <c r="BP120" s="115">
        <f t="shared" si="25"/>
        <v>161256.64493750542</v>
      </c>
      <c r="BQ120" s="90">
        <f t="shared" si="22"/>
        <v>1612566.4493750541</v>
      </c>
      <c r="BT120" s="34"/>
    </row>
    <row r="121" spans="1:72" s="72" customFormat="1" ht="33" customHeight="1">
      <c r="A121" s="76" t="s">
        <v>394</v>
      </c>
      <c r="B121" s="50" t="s">
        <v>395</v>
      </c>
      <c r="C121" s="66">
        <v>374</v>
      </c>
      <c r="D121" s="67" t="s">
        <v>466</v>
      </c>
      <c r="E121" s="68" t="s">
        <v>467</v>
      </c>
      <c r="F121" s="69" t="s">
        <v>174</v>
      </c>
      <c r="G121" s="70">
        <v>2856.4307216170378</v>
      </c>
      <c r="H121" s="71">
        <f t="shared" si="18"/>
        <v>285.6430721617038</v>
      </c>
      <c r="I121" s="71">
        <f t="shared" si="19"/>
        <v>54.272183710723723</v>
      </c>
      <c r="J121" s="71">
        <f t="shared" si="20"/>
        <v>3196.3459774894654</v>
      </c>
      <c r="L121" s="73">
        <f t="shared" si="28"/>
        <v>35</v>
      </c>
      <c r="M121" s="63">
        <v>20</v>
      </c>
      <c r="N121" s="63">
        <v>6</v>
      </c>
      <c r="O121" s="63">
        <v>3</v>
      </c>
      <c r="P121" s="63">
        <v>3</v>
      </c>
      <c r="Q121" s="63"/>
      <c r="R121" s="63"/>
      <c r="S121" s="63"/>
      <c r="T121" s="63"/>
      <c r="U121" s="63"/>
      <c r="V121" s="63"/>
      <c r="W121" s="63"/>
      <c r="X121" s="63"/>
      <c r="Y121" s="63"/>
      <c r="Z121" s="63"/>
      <c r="AA121" s="63"/>
      <c r="AB121" s="63"/>
      <c r="AC121" s="63"/>
      <c r="AD121" s="63">
        <v>1</v>
      </c>
      <c r="AE121" s="63"/>
      <c r="AF121" s="63"/>
      <c r="AG121" s="63">
        <v>1</v>
      </c>
      <c r="AH121" s="63"/>
      <c r="AI121" s="63"/>
      <c r="AJ121" s="63">
        <v>1</v>
      </c>
      <c r="AK121" s="63"/>
      <c r="AM121" s="74">
        <f t="shared" si="30"/>
        <v>63927</v>
      </c>
      <c r="AN121" s="74">
        <f t="shared" si="30"/>
        <v>19178</v>
      </c>
      <c r="AO121" s="74">
        <f t="shared" si="30"/>
        <v>9589</v>
      </c>
      <c r="AP121" s="74">
        <f t="shared" si="30"/>
        <v>9589</v>
      </c>
      <c r="AQ121" s="74">
        <f t="shared" si="30"/>
        <v>0</v>
      </c>
      <c r="AR121" s="74">
        <f t="shared" si="30"/>
        <v>0</v>
      </c>
      <c r="AS121" s="74">
        <f t="shared" si="30"/>
        <v>0</v>
      </c>
      <c r="AT121" s="74">
        <f t="shared" si="30"/>
        <v>0</v>
      </c>
      <c r="AU121" s="74">
        <f t="shared" si="30"/>
        <v>0</v>
      </c>
      <c r="AV121" s="74">
        <f t="shared" si="30"/>
        <v>0</v>
      </c>
      <c r="AW121" s="74">
        <f t="shared" si="30"/>
        <v>0</v>
      </c>
      <c r="AX121" s="74">
        <f t="shared" si="30"/>
        <v>0</v>
      </c>
      <c r="AY121" s="74">
        <f t="shared" si="30"/>
        <v>0</v>
      </c>
      <c r="AZ121" s="74">
        <f t="shared" si="30"/>
        <v>0</v>
      </c>
      <c r="BA121" s="74">
        <f t="shared" si="32"/>
        <v>0</v>
      </c>
      <c r="BB121" s="74">
        <f t="shared" si="32"/>
        <v>0</v>
      </c>
      <c r="BC121" s="74">
        <f t="shared" si="32"/>
        <v>0</v>
      </c>
      <c r="BD121" s="74">
        <f t="shared" si="32"/>
        <v>3196</v>
      </c>
      <c r="BE121" s="74">
        <f t="shared" si="32"/>
        <v>0</v>
      </c>
      <c r="BF121" s="74">
        <f t="shared" si="32"/>
        <v>0</v>
      </c>
      <c r="BG121" s="74">
        <f t="shared" si="32"/>
        <v>3196</v>
      </c>
      <c r="BH121" s="74">
        <f t="shared" si="32"/>
        <v>0</v>
      </c>
      <c r="BI121" s="74">
        <f t="shared" si="31"/>
        <v>0</v>
      </c>
      <c r="BJ121" s="74">
        <f t="shared" si="31"/>
        <v>3196</v>
      </c>
      <c r="BK121" s="74">
        <f t="shared" si="31"/>
        <v>0</v>
      </c>
      <c r="BL121" s="50" t="s">
        <v>398</v>
      </c>
      <c r="BM121" s="50" t="s">
        <v>398</v>
      </c>
      <c r="BN121" s="115">
        <f t="shared" si="23"/>
        <v>111872.10921213128</v>
      </c>
      <c r="BO121" s="115">
        <f t="shared" si="24"/>
        <v>1899.52642987533</v>
      </c>
      <c r="BP121" s="115">
        <f t="shared" si="25"/>
        <v>9997.5075256596319</v>
      </c>
      <c r="BQ121" s="90">
        <f t="shared" si="22"/>
        <v>99975.075256596319</v>
      </c>
      <c r="BT121" s="34"/>
    </row>
    <row r="122" spans="1:72" s="72" customFormat="1" ht="33" customHeight="1">
      <c r="A122" s="64" t="s">
        <v>429</v>
      </c>
      <c r="B122" s="65" t="s">
        <v>430</v>
      </c>
      <c r="C122" s="66">
        <v>382</v>
      </c>
      <c r="D122" s="67" t="s">
        <v>468</v>
      </c>
      <c r="E122" s="68" t="s">
        <v>469</v>
      </c>
      <c r="F122" s="69" t="s">
        <v>174</v>
      </c>
      <c r="G122" s="70">
        <v>20818.718136189986</v>
      </c>
      <c r="H122" s="71">
        <f t="shared" si="18"/>
        <v>2081.8718136189987</v>
      </c>
      <c r="I122" s="71">
        <f t="shared" si="19"/>
        <v>395.55564458760978</v>
      </c>
      <c r="J122" s="71">
        <f t="shared" si="20"/>
        <v>23296.145594396596</v>
      </c>
      <c r="L122" s="73">
        <f t="shared" si="28"/>
        <v>11</v>
      </c>
      <c r="M122" s="63">
        <v>6</v>
      </c>
      <c r="N122" s="63">
        <v>3</v>
      </c>
      <c r="O122" s="63">
        <v>1</v>
      </c>
      <c r="P122" s="63"/>
      <c r="Q122" s="63">
        <v>1</v>
      </c>
      <c r="R122" s="63"/>
      <c r="S122" s="63"/>
      <c r="T122" s="63"/>
      <c r="U122" s="63"/>
      <c r="V122" s="63"/>
      <c r="W122" s="63"/>
      <c r="X122" s="63"/>
      <c r="Y122" s="63"/>
      <c r="Z122" s="63"/>
      <c r="AA122" s="63"/>
      <c r="AB122" s="63"/>
      <c r="AC122" s="63"/>
      <c r="AD122" s="63"/>
      <c r="AE122" s="63"/>
      <c r="AF122" s="63"/>
      <c r="AG122" s="63"/>
      <c r="AH122" s="63"/>
      <c r="AI122" s="63"/>
      <c r="AJ122" s="63"/>
      <c r="AK122" s="63"/>
      <c r="AM122" s="74">
        <f t="shared" si="30"/>
        <v>139777</v>
      </c>
      <c r="AN122" s="74">
        <f t="shared" si="30"/>
        <v>69888</v>
      </c>
      <c r="AO122" s="74">
        <f t="shared" si="30"/>
        <v>23296</v>
      </c>
      <c r="AP122" s="74">
        <f t="shared" si="30"/>
        <v>0</v>
      </c>
      <c r="AQ122" s="74">
        <f t="shared" si="30"/>
        <v>23296</v>
      </c>
      <c r="AR122" s="74">
        <f t="shared" si="30"/>
        <v>0</v>
      </c>
      <c r="AS122" s="74">
        <f t="shared" si="30"/>
        <v>0</v>
      </c>
      <c r="AT122" s="74">
        <f t="shared" si="30"/>
        <v>0</v>
      </c>
      <c r="AU122" s="74">
        <f t="shared" si="30"/>
        <v>0</v>
      </c>
      <c r="AV122" s="74">
        <f t="shared" si="30"/>
        <v>0</v>
      </c>
      <c r="AW122" s="74">
        <f t="shared" si="30"/>
        <v>0</v>
      </c>
      <c r="AX122" s="74">
        <f t="shared" si="30"/>
        <v>0</v>
      </c>
      <c r="AY122" s="74">
        <f t="shared" si="30"/>
        <v>0</v>
      </c>
      <c r="AZ122" s="74">
        <f t="shared" si="30"/>
        <v>0</v>
      </c>
      <c r="BA122" s="74">
        <f t="shared" si="32"/>
        <v>0</v>
      </c>
      <c r="BB122" s="74">
        <f t="shared" si="32"/>
        <v>0</v>
      </c>
      <c r="BC122" s="74">
        <f t="shared" si="32"/>
        <v>0</v>
      </c>
      <c r="BD122" s="74">
        <f t="shared" si="32"/>
        <v>0</v>
      </c>
      <c r="BE122" s="74">
        <f t="shared" si="32"/>
        <v>0</v>
      </c>
      <c r="BF122" s="74">
        <f t="shared" si="32"/>
        <v>0</v>
      </c>
      <c r="BG122" s="74">
        <f t="shared" si="32"/>
        <v>0</v>
      </c>
      <c r="BH122" s="74">
        <f t="shared" si="32"/>
        <v>0</v>
      </c>
      <c r="BI122" s="74">
        <f t="shared" si="31"/>
        <v>0</v>
      </c>
      <c r="BJ122" s="74">
        <f t="shared" si="31"/>
        <v>0</v>
      </c>
      <c r="BK122" s="74">
        <f t="shared" si="31"/>
        <v>0</v>
      </c>
      <c r="BL122" s="50" t="s">
        <v>433</v>
      </c>
      <c r="BM122" s="50" t="s">
        <v>433</v>
      </c>
      <c r="BN122" s="115">
        <f t="shared" si="23"/>
        <v>256257.60153836256</v>
      </c>
      <c r="BO122" s="115">
        <f t="shared" si="24"/>
        <v>4351.1120904637073</v>
      </c>
      <c r="BP122" s="115">
        <f t="shared" si="25"/>
        <v>22900.589949808986</v>
      </c>
      <c r="BQ122" s="90">
        <f t="shared" si="22"/>
        <v>229005.89949808986</v>
      </c>
      <c r="BT122" s="34"/>
    </row>
    <row r="123" spans="1:72" s="72" customFormat="1" ht="33" customHeight="1">
      <c r="A123" s="64" t="s">
        <v>429</v>
      </c>
      <c r="B123" s="65" t="s">
        <v>430</v>
      </c>
      <c r="C123" s="66">
        <v>384</v>
      </c>
      <c r="D123" s="67" t="s">
        <v>470</v>
      </c>
      <c r="E123" s="68" t="s">
        <v>471</v>
      </c>
      <c r="F123" s="69" t="s">
        <v>472</v>
      </c>
      <c r="G123" s="70">
        <v>57154.807370937808</v>
      </c>
      <c r="H123" s="71">
        <f t="shared" si="18"/>
        <v>5715.4807370937815</v>
      </c>
      <c r="I123" s="71">
        <f t="shared" si="19"/>
        <v>1085.9413400478186</v>
      </c>
      <c r="J123" s="71">
        <f t="shared" si="20"/>
        <v>63956.229448079401</v>
      </c>
      <c r="L123" s="73">
        <f t="shared" si="28"/>
        <v>11</v>
      </c>
      <c r="M123" s="63">
        <v>3</v>
      </c>
      <c r="N123" s="63"/>
      <c r="O123" s="63">
        <v>2</v>
      </c>
      <c r="P123" s="63">
        <v>1</v>
      </c>
      <c r="Q123" s="63"/>
      <c r="R123" s="63"/>
      <c r="S123" s="63"/>
      <c r="T123" s="63"/>
      <c r="U123" s="63"/>
      <c r="V123" s="63"/>
      <c r="W123" s="63"/>
      <c r="X123" s="63"/>
      <c r="Y123" s="63"/>
      <c r="Z123" s="63"/>
      <c r="AA123" s="63"/>
      <c r="AB123" s="63"/>
      <c r="AC123" s="63"/>
      <c r="AD123" s="63">
        <v>2</v>
      </c>
      <c r="AE123" s="63"/>
      <c r="AF123" s="63">
        <v>1</v>
      </c>
      <c r="AG123" s="63">
        <v>1</v>
      </c>
      <c r="AH123" s="63">
        <v>1</v>
      </c>
      <c r="AI123" s="63"/>
      <c r="AJ123" s="63"/>
      <c r="AK123" s="63"/>
      <c r="AM123" s="74">
        <f t="shared" si="30"/>
        <v>191869</v>
      </c>
      <c r="AN123" s="74">
        <f t="shared" si="30"/>
        <v>0</v>
      </c>
      <c r="AO123" s="74">
        <f t="shared" si="30"/>
        <v>127912</v>
      </c>
      <c r="AP123" s="74">
        <f t="shared" si="30"/>
        <v>63956</v>
      </c>
      <c r="AQ123" s="74">
        <f t="shared" si="30"/>
        <v>0</v>
      </c>
      <c r="AR123" s="74">
        <f t="shared" si="30"/>
        <v>0</v>
      </c>
      <c r="AS123" s="74">
        <f t="shared" si="30"/>
        <v>0</v>
      </c>
      <c r="AT123" s="74">
        <f t="shared" si="30"/>
        <v>0</v>
      </c>
      <c r="AU123" s="74">
        <f t="shared" si="30"/>
        <v>0</v>
      </c>
      <c r="AV123" s="74">
        <f t="shared" si="30"/>
        <v>0</v>
      </c>
      <c r="AW123" s="74">
        <f t="shared" si="30"/>
        <v>0</v>
      </c>
      <c r="AX123" s="74">
        <f t="shared" si="30"/>
        <v>0</v>
      </c>
      <c r="AY123" s="74">
        <f t="shared" si="30"/>
        <v>0</v>
      </c>
      <c r="AZ123" s="74">
        <f t="shared" si="30"/>
        <v>0</v>
      </c>
      <c r="BA123" s="74">
        <f t="shared" si="32"/>
        <v>0</v>
      </c>
      <c r="BB123" s="74">
        <f t="shared" si="32"/>
        <v>0</v>
      </c>
      <c r="BC123" s="74">
        <f t="shared" si="32"/>
        <v>0</v>
      </c>
      <c r="BD123" s="74">
        <f t="shared" si="32"/>
        <v>127912</v>
      </c>
      <c r="BE123" s="74">
        <f t="shared" si="32"/>
        <v>0</v>
      </c>
      <c r="BF123" s="74">
        <f t="shared" si="32"/>
        <v>63956</v>
      </c>
      <c r="BG123" s="74">
        <f t="shared" si="32"/>
        <v>63956</v>
      </c>
      <c r="BH123" s="74">
        <f t="shared" si="32"/>
        <v>63956</v>
      </c>
      <c r="BI123" s="74">
        <f t="shared" si="31"/>
        <v>0</v>
      </c>
      <c r="BJ123" s="74">
        <f t="shared" si="31"/>
        <v>0</v>
      </c>
      <c r="BK123" s="74">
        <f t="shared" si="31"/>
        <v>0</v>
      </c>
      <c r="BL123" s="50" t="s">
        <v>433</v>
      </c>
      <c r="BM123" s="50" t="s">
        <v>433</v>
      </c>
      <c r="BN123" s="115">
        <f t="shared" si="23"/>
        <v>703518.52392887347</v>
      </c>
      <c r="BO123" s="115">
        <f t="shared" si="24"/>
        <v>11945.354740526003</v>
      </c>
      <c r="BP123" s="115">
        <f t="shared" si="25"/>
        <v>62870.288108031593</v>
      </c>
      <c r="BQ123" s="90">
        <f t="shared" si="22"/>
        <v>628702.88108031591</v>
      </c>
      <c r="BT123" s="34"/>
    </row>
    <row r="124" spans="1:72" s="72" customFormat="1" ht="33" customHeight="1">
      <c r="A124" s="64" t="s">
        <v>429</v>
      </c>
      <c r="B124" s="65" t="s">
        <v>430</v>
      </c>
      <c r="C124" s="66">
        <v>386</v>
      </c>
      <c r="D124" s="67" t="s">
        <v>473</v>
      </c>
      <c r="E124" s="68" t="s">
        <v>474</v>
      </c>
      <c r="F124" s="69" t="s">
        <v>174</v>
      </c>
      <c r="G124" s="70">
        <v>58669.589097129443</v>
      </c>
      <c r="H124" s="71">
        <f t="shared" si="18"/>
        <v>5866.9589097129447</v>
      </c>
      <c r="I124" s="71">
        <f t="shared" si="19"/>
        <v>1114.7221928454594</v>
      </c>
      <c r="J124" s="71">
        <f t="shared" si="20"/>
        <v>65651.270199687846</v>
      </c>
      <c r="L124" s="73">
        <f t="shared" si="28"/>
        <v>10</v>
      </c>
      <c r="M124" s="63">
        <v>3</v>
      </c>
      <c r="N124" s="63"/>
      <c r="O124" s="63"/>
      <c r="P124" s="63"/>
      <c r="Q124" s="63"/>
      <c r="R124" s="63"/>
      <c r="S124" s="63"/>
      <c r="T124" s="63"/>
      <c r="U124" s="63"/>
      <c r="V124" s="63"/>
      <c r="W124" s="63"/>
      <c r="X124" s="63">
        <v>1</v>
      </c>
      <c r="Y124" s="63">
        <v>1</v>
      </c>
      <c r="Z124" s="63">
        <v>1</v>
      </c>
      <c r="AA124" s="63">
        <v>1</v>
      </c>
      <c r="AB124" s="63"/>
      <c r="AC124" s="63"/>
      <c r="AD124" s="63"/>
      <c r="AE124" s="63">
        <v>1</v>
      </c>
      <c r="AF124" s="63"/>
      <c r="AG124" s="63"/>
      <c r="AH124" s="63"/>
      <c r="AI124" s="63">
        <v>1</v>
      </c>
      <c r="AJ124" s="63">
        <v>1</v>
      </c>
      <c r="AK124" s="63"/>
      <c r="AM124" s="74">
        <f t="shared" si="30"/>
        <v>196954</v>
      </c>
      <c r="AN124" s="74">
        <f t="shared" si="30"/>
        <v>0</v>
      </c>
      <c r="AO124" s="74">
        <f t="shared" si="30"/>
        <v>0</v>
      </c>
      <c r="AP124" s="74">
        <f t="shared" si="30"/>
        <v>0</v>
      </c>
      <c r="AQ124" s="74">
        <f t="shared" si="30"/>
        <v>0</v>
      </c>
      <c r="AR124" s="74">
        <f t="shared" si="30"/>
        <v>0</v>
      </c>
      <c r="AS124" s="74">
        <f t="shared" si="30"/>
        <v>0</v>
      </c>
      <c r="AT124" s="74">
        <f t="shared" si="30"/>
        <v>0</v>
      </c>
      <c r="AU124" s="74">
        <f t="shared" si="30"/>
        <v>0</v>
      </c>
      <c r="AV124" s="74">
        <f t="shared" si="30"/>
        <v>0</v>
      </c>
      <c r="AW124" s="74">
        <f t="shared" si="30"/>
        <v>0</v>
      </c>
      <c r="AX124" s="74">
        <f t="shared" si="30"/>
        <v>65651</v>
      </c>
      <c r="AY124" s="74">
        <f t="shared" si="30"/>
        <v>65651</v>
      </c>
      <c r="AZ124" s="74">
        <f t="shared" si="30"/>
        <v>65651</v>
      </c>
      <c r="BA124" s="74">
        <f t="shared" si="32"/>
        <v>65651</v>
      </c>
      <c r="BB124" s="74">
        <f t="shared" si="32"/>
        <v>0</v>
      </c>
      <c r="BC124" s="74">
        <f t="shared" si="32"/>
        <v>0</v>
      </c>
      <c r="BD124" s="74">
        <f t="shared" si="32"/>
        <v>0</v>
      </c>
      <c r="BE124" s="74">
        <f t="shared" si="32"/>
        <v>65651</v>
      </c>
      <c r="BF124" s="74">
        <f t="shared" si="32"/>
        <v>0</v>
      </c>
      <c r="BG124" s="74">
        <f t="shared" si="32"/>
        <v>0</v>
      </c>
      <c r="BH124" s="74">
        <f t="shared" si="32"/>
        <v>0</v>
      </c>
      <c r="BI124" s="74">
        <f t="shared" si="31"/>
        <v>65651</v>
      </c>
      <c r="BJ124" s="74">
        <f t="shared" si="31"/>
        <v>65651</v>
      </c>
      <c r="BK124" s="74">
        <f t="shared" si="31"/>
        <v>0</v>
      </c>
      <c r="BL124" s="50" t="s">
        <v>433</v>
      </c>
      <c r="BM124" s="50" t="s">
        <v>433</v>
      </c>
      <c r="BN124" s="115">
        <f t="shared" si="23"/>
        <v>656512.70199687837</v>
      </c>
      <c r="BO124" s="115">
        <f t="shared" si="24"/>
        <v>11147.221928454594</v>
      </c>
      <c r="BP124" s="115">
        <f t="shared" si="25"/>
        <v>58669.589097129443</v>
      </c>
      <c r="BQ124" s="90">
        <f t="shared" si="22"/>
        <v>586695.89097129437</v>
      </c>
      <c r="BT124" s="34"/>
    </row>
    <row r="125" spans="1:72" s="72" customFormat="1" ht="33" customHeight="1">
      <c r="A125" s="64" t="s">
        <v>429</v>
      </c>
      <c r="B125" s="65" t="s">
        <v>430</v>
      </c>
      <c r="C125" s="66">
        <v>388</v>
      </c>
      <c r="D125" s="67" t="s">
        <v>475</v>
      </c>
      <c r="E125" s="68" t="s">
        <v>476</v>
      </c>
      <c r="F125" s="69" t="s">
        <v>174</v>
      </c>
      <c r="G125" s="70">
        <v>90885.347555343687</v>
      </c>
      <c r="H125" s="71">
        <f t="shared" si="18"/>
        <v>9088.5347555343687</v>
      </c>
      <c r="I125" s="71">
        <f t="shared" si="19"/>
        <v>1726.8216035515302</v>
      </c>
      <c r="J125" s="71">
        <f t="shared" si="20"/>
        <v>101700.70391442958</v>
      </c>
      <c r="L125" s="73">
        <f t="shared" si="28"/>
        <v>19</v>
      </c>
      <c r="M125" s="63">
        <v>6</v>
      </c>
      <c r="N125" s="63">
        <v>1</v>
      </c>
      <c r="O125" s="63"/>
      <c r="P125" s="63"/>
      <c r="Q125" s="63">
        <v>1</v>
      </c>
      <c r="R125" s="63">
        <v>1</v>
      </c>
      <c r="S125" s="63">
        <v>1</v>
      </c>
      <c r="T125" s="63">
        <v>2</v>
      </c>
      <c r="U125" s="63">
        <v>1</v>
      </c>
      <c r="V125" s="63">
        <v>2</v>
      </c>
      <c r="W125" s="63">
        <v>1</v>
      </c>
      <c r="X125" s="63">
        <v>1</v>
      </c>
      <c r="Y125" s="63"/>
      <c r="Z125" s="63"/>
      <c r="AA125" s="63"/>
      <c r="AB125" s="63">
        <v>1</v>
      </c>
      <c r="AC125" s="63">
        <v>1</v>
      </c>
      <c r="AD125" s="63"/>
      <c r="AE125" s="63"/>
      <c r="AF125" s="63"/>
      <c r="AG125" s="63"/>
      <c r="AH125" s="63"/>
      <c r="AI125" s="63"/>
      <c r="AJ125" s="63"/>
      <c r="AK125" s="63"/>
      <c r="AM125" s="74">
        <f t="shared" si="30"/>
        <v>610204</v>
      </c>
      <c r="AN125" s="74">
        <f t="shared" si="30"/>
        <v>101701</v>
      </c>
      <c r="AO125" s="74">
        <f t="shared" si="30"/>
        <v>0</v>
      </c>
      <c r="AP125" s="74">
        <f t="shared" si="30"/>
        <v>0</v>
      </c>
      <c r="AQ125" s="74">
        <f t="shared" si="30"/>
        <v>101701</v>
      </c>
      <c r="AR125" s="74">
        <f t="shared" si="30"/>
        <v>101701</v>
      </c>
      <c r="AS125" s="74">
        <f t="shared" si="30"/>
        <v>101701</v>
      </c>
      <c r="AT125" s="74">
        <f t="shared" si="30"/>
        <v>203401</v>
      </c>
      <c r="AU125" s="74">
        <f t="shared" si="30"/>
        <v>101701</v>
      </c>
      <c r="AV125" s="74">
        <f t="shared" si="30"/>
        <v>203401</v>
      </c>
      <c r="AW125" s="74">
        <f t="shared" si="30"/>
        <v>101701</v>
      </c>
      <c r="AX125" s="74">
        <f t="shared" si="30"/>
        <v>101701</v>
      </c>
      <c r="AY125" s="74">
        <f t="shared" si="30"/>
        <v>0</v>
      </c>
      <c r="AZ125" s="74">
        <f t="shared" si="30"/>
        <v>0</v>
      </c>
      <c r="BA125" s="74">
        <f t="shared" si="32"/>
        <v>0</v>
      </c>
      <c r="BB125" s="74">
        <f t="shared" si="32"/>
        <v>101701</v>
      </c>
      <c r="BC125" s="74">
        <f t="shared" si="32"/>
        <v>101701</v>
      </c>
      <c r="BD125" s="74">
        <f t="shared" si="32"/>
        <v>0</v>
      </c>
      <c r="BE125" s="74">
        <f t="shared" si="32"/>
        <v>0</v>
      </c>
      <c r="BF125" s="74">
        <f t="shared" si="32"/>
        <v>0</v>
      </c>
      <c r="BG125" s="74">
        <f t="shared" si="32"/>
        <v>0</v>
      </c>
      <c r="BH125" s="74">
        <f t="shared" si="32"/>
        <v>0</v>
      </c>
      <c r="BI125" s="74">
        <f t="shared" si="31"/>
        <v>0</v>
      </c>
      <c r="BJ125" s="74">
        <f t="shared" si="31"/>
        <v>0</v>
      </c>
      <c r="BK125" s="74">
        <f t="shared" si="31"/>
        <v>0</v>
      </c>
      <c r="BL125" s="50" t="s">
        <v>433</v>
      </c>
      <c r="BM125" s="50" t="s">
        <v>433</v>
      </c>
      <c r="BN125" s="115">
        <f t="shared" si="23"/>
        <v>1932313.3743741622</v>
      </c>
      <c r="BO125" s="115">
        <f t="shared" si="24"/>
        <v>32809.610467479077</v>
      </c>
      <c r="BP125" s="115">
        <f t="shared" si="25"/>
        <v>172682.16035515303</v>
      </c>
      <c r="BQ125" s="90">
        <f t="shared" si="22"/>
        <v>1726821.60355153</v>
      </c>
      <c r="BT125" s="34"/>
    </row>
    <row r="126" spans="1:72" s="72" customFormat="1" ht="33" customHeight="1">
      <c r="A126" s="64" t="s">
        <v>429</v>
      </c>
      <c r="B126" s="65" t="s">
        <v>430</v>
      </c>
      <c r="C126" s="66">
        <v>390</v>
      </c>
      <c r="D126" s="67" t="s">
        <v>477</v>
      </c>
      <c r="E126" s="68" t="s">
        <v>478</v>
      </c>
      <c r="F126" s="69" t="s">
        <v>174</v>
      </c>
      <c r="G126" s="70">
        <v>51754.653307508881</v>
      </c>
      <c r="H126" s="71">
        <f t="shared" si="18"/>
        <v>5175.4653307508888</v>
      </c>
      <c r="I126" s="71">
        <f t="shared" si="19"/>
        <v>983.33841284266884</v>
      </c>
      <c r="J126" s="71">
        <f t="shared" si="20"/>
        <v>57913.457051102436</v>
      </c>
      <c r="L126" s="73">
        <f t="shared" si="28"/>
        <v>5</v>
      </c>
      <c r="M126" s="63">
        <v>1</v>
      </c>
      <c r="N126" s="63">
        <v>1</v>
      </c>
      <c r="O126" s="63"/>
      <c r="P126" s="63"/>
      <c r="Q126" s="63"/>
      <c r="R126" s="63"/>
      <c r="S126" s="63"/>
      <c r="T126" s="63"/>
      <c r="U126" s="63"/>
      <c r="V126" s="63"/>
      <c r="W126" s="63"/>
      <c r="X126" s="63"/>
      <c r="Y126" s="63"/>
      <c r="Z126" s="63"/>
      <c r="AA126" s="63"/>
      <c r="AB126" s="63"/>
      <c r="AC126" s="63"/>
      <c r="AD126" s="63">
        <v>1</v>
      </c>
      <c r="AE126" s="63">
        <v>1</v>
      </c>
      <c r="AF126" s="63"/>
      <c r="AG126" s="63"/>
      <c r="AH126" s="63"/>
      <c r="AI126" s="63"/>
      <c r="AJ126" s="63"/>
      <c r="AK126" s="63">
        <v>1</v>
      </c>
      <c r="AM126" s="74">
        <f t="shared" si="30"/>
        <v>57913</v>
      </c>
      <c r="AN126" s="74">
        <f t="shared" si="30"/>
        <v>57913</v>
      </c>
      <c r="AO126" s="74">
        <f t="shared" si="30"/>
        <v>0</v>
      </c>
      <c r="AP126" s="74">
        <f t="shared" si="30"/>
        <v>0</v>
      </c>
      <c r="AQ126" s="74">
        <f t="shared" si="30"/>
        <v>0</v>
      </c>
      <c r="AR126" s="74">
        <f t="shared" si="30"/>
        <v>0</v>
      </c>
      <c r="AS126" s="74">
        <f t="shared" si="30"/>
        <v>0</v>
      </c>
      <c r="AT126" s="74">
        <f t="shared" si="30"/>
        <v>0</v>
      </c>
      <c r="AU126" s="74">
        <f t="shared" si="30"/>
        <v>0</v>
      </c>
      <c r="AV126" s="74">
        <f t="shared" si="30"/>
        <v>0</v>
      </c>
      <c r="AW126" s="74">
        <f t="shared" si="30"/>
        <v>0</v>
      </c>
      <c r="AX126" s="74">
        <f t="shared" si="30"/>
        <v>0</v>
      </c>
      <c r="AY126" s="74">
        <f t="shared" si="30"/>
        <v>0</v>
      </c>
      <c r="AZ126" s="74">
        <f t="shared" si="30"/>
        <v>0</v>
      </c>
      <c r="BA126" s="74">
        <f t="shared" si="32"/>
        <v>0</v>
      </c>
      <c r="BB126" s="74">
        <f t="shared" si="32"/>
        <v>0</v>
      </c>
      <c r="BC126" s="74">
        <f t="shared" si="32"/>
        <v>0</v>
      </c>
      <c r="BD126" s="74">
        <f t="shared" si="32"/>
        <v>57913</v>
      </c>
      <c r="BE126" s="74">
        <f t="shared" si="32"/>
        <v>57913</v>
      </c>
      <c r="BF126" s="74">
        <f t="shared" si="32"/>
        <v>0</v>
      </c>
      <c r="BG126" s="74">
        <f t="shared" si="32"/>
        <v>0</v>
      </c>
      <c r="BH126" s="74">
        <f t="shared" si="32"/>
        <v>0</v>
      </c>
      <c r="BI126" s="74">
        <f t="shared" si="31"/>
        <v>0</v>
      </c>
      <c r="BJ126" s="74">
        <f t="shared" si="31"/>
        <v>0</v>
      </c>
      <c r="BK126" s="74">
        <f t="shared" si="31"/>
        <v>57913</v>
      </c>
      <c r="BL126" s="50" t="s">
        <v>433</v>
      </c>
      <c r="BM126" s="50" t="s">
        <v>433</v>
      </c>
      <c r="BN126" s="115">
        <f t="shared" si="23"/>
        <v>289567.28525551216</v>
      </c>
      <c r="BO126" s="115">
        <f t="shared" si="24"/>
        <v>4916.6920642133437</v>
      </c>
      <c r="BP126" s="115">
        <f t="shared" si="25"/>
        <v>25877.32665375444</v>
      </c>
      <c r="BQ126" s="90">
        <f t="shared" si="22"/>
        <v>258773.2665375444</v>
      </c>
      <c r="BT126" s="34"/>
    </row>
    <row r="127" spans="1:72" s="72" customFormat="1" ht="33" customHeight="1">
      <c r="A127" s="64" t="s">
        <v>429</v>
      </c>
      <c r="B127" s="65" t="s">
        <v>430</v>
      </c>
      <c r="C127" s="66">
        <v>394</v>
      </c>
      <c r="D127" s="67" t="s">
        <v>479</v>
      </c>
      <c r="E127" s="68" t="s">
        <v>480</v>
      </c>
      <c r="F127" s="69" t="s">
        <v>174</v>
      </c>
      <c r="G127" s="70">
        <v>67888.206803161622</v>
      </c>
      <c r="H127" s="71">
        <f t="shared" si="18"/>
        <v>6788.8206803161629</v>
      </c>
      <c r="I127" s="71">
        <f t="shared" si="19"/>
        <v>1289.875929260071</v>
      </c>
      <c r="J127" s="71">
        <f t="shared" si="20"/>
        <v>75966.903412737855</v>
      </c>
      <c r="L127" s="73">
        <f t="shared" si="28"/>
        <v>6</v>
      </c>
      <c r="M127" s="63">
        <v>6</v>
      </c>
      <c r="N127" s="63"/>
      <c r="O127" s="63"/>
      <c r="P127" s="63"/>
      <c r="Q127" s="63"/>
      <c r="R127" s="63"/>
      <c r="S127" s="63"/>
      <c r="T127" s="63"/>
      <c r="U127" s="63"/>
      <c r="V127" s="63"/>
      <c r="W127" s="63"/>
      <c r="X127" s="63"/>
      <c r="Y127" s="63"/>
      <c r="Z127" s="63"/>
      <c r="AA127" s="63"/>
      <c r="AB127" s="63"/>
      <c r="AC127" s="63"/>
      <c r="AD127" s="63"/>
      <c r="AE127" s="63"/>
      <c r="AF127" s="63"/>
      <c r="AG127" s="63"/>
      <c r="AH127" s="63"/>
      <c r="AI127" s="63"/>
      <c r="AJ127" s="63"/>
      <c r="AK127" s="63"/>
      <c r="AM127" s="74">
        <f t="shared" si="30"/>
        <v>455801</v>
      </c>
      <c r="AN127" s="74">
        <f t="shared" si="30"/>
        <v>0</v>
      </c>
      <c r="AO127" s="74">
        <f t="shared" si="30"/>
        <v>0</v>
      </c>
      <c r="AP127" s="74">
        <f t="shared" si="30"/>
        <v>0</v>
      </c>
      <c r="AQ127" s="74">
        <f t="shared" si="30"/>
        <v>0</v>
      </c>
      <c r="AR127" s="74">
        <f t="shared" si="30"/>
        <v>0</v>
      </c>
      <c r="AS127" s="74">
        <f t="shared" si="30"/>
        <v>0</v>
      </c>
      <c r="AT127" s="74">
        <f t="shared" si="30"/>
        <v>0</v>
      </c>
      <c r="AU127" s="74">
        <f t="shared" si="30"/>
        <v>0</v>
      </c>
      <c r="AV127" s="74">
        <f t="shared" si="30"/>
        <v>0</v>
      </c>
      <c r="AW127" s="74">
        <f t="shared" si="30"/>
        <v>0</v>
      </c>
      <c r="AX127" s="74">
        <f t="shared" si="30"/>
        <v>0</v>
      </c>
      <c r="AY127" s="74">
        <f t="shared" si="30"/>
        <v>0</v>
      </c>
      <c r="AZ127" s="74">
        <f t="shared" si="30"/>
        <v>0</v>
      </c>
      <c r="BA127" s="74">
        <f t="shared" si="32"/>
        <v>0</v>
      </c>
      <c r="BB127" s="74">
        <f t="shared" si="32"/>
        <v>0</v>
      </c>
      <c r="BC127" s="74">
        <f t="shared" si="32"/>
        <v>0</v>
      </c>
      <c r="BD127" s="74">
        <f t="shared" si="32"/>
        <v>0</v>
      </c>
      <c r="BE127" s="74">
        <f t="shared" si="32"/>
        <v>0</v>
      </c>
      <c r="BF127" s="74">
        <f t="shared" si="32"/>
        <v>0</v>
      </c>
      <c r="BG127" s="74">
        <f t="shared" si="32"/>
        <v>0</v>
      </c>
      <c r="BH127" s="74">
        <f t="shared" si="32"/>
        <v>0</v>
      </c>
      <c r="BI127" s="74">
        <f t="shared" si="31"/>
        <v>0</v>
      </c>
      <c r="BJ127" s="74">
        <f t="shared" si="31"/>
        <v>0</v>
      </c>
      <c r="BK127" s="74">
        <f t="shared" si="31"/>
        <v>0</v>
      </c>
      <c r="BL127" s="50" t="s">
        <v>433</v>
      </c>
      <c r="BM127" s="50" t="s">
        <v>433</v>
      </c>
      <c r="BN127" s="115">
        <f t="shared" si="23"/>
        <v>455801.42047642713</v>
      </c>
      <c r="BO127" s="115">
        <f t="shared" si="24"/>
        <v>7739.2555755604262</v>
      </c>
      <c r="BP127" s="115">
        <f t="shared" si="25"/>
        <v>40732.924081896977</v>
      </c>
      <c r="BQ127" s="90">
        <f t="shared" si="22"/>
        <v>407329.24081896973</v>
      </c>
      <c r="BT127" s="34"/>
    </row>
    <row r="128" spans="1:72" s="72" customFormat="1" ht="33" customHeight="1">
      <c r="A128" s="76" t="s">
        <v>394</v>
      </c>
      <c r="B128" s="50" t="s">
        <v>395</v>
      </c>
      <c r="C128" s="66">
        <v>396</v>
      </c>
      <c r="D128" s="67" t="s">
        <v>481</v>
      </c>
      <c r="E128" s="68" t="s">
        <v>482</v>
      </c>
      <c r="F128" s="69" t="s">
        <v>174</v>
      </c>
      <c r="G128" s="70">
        <v>33069.700123683135</v>
      </c>
      <c r="H128" s="71">
        <f t="shared" si="18"/>
        <v>3306.9700123683137</v>
      </c>
      <c r="I128" s="71">
        <f t="shared" si="19"/>
        <v>628.32430234997958</v>
      </c>
      <c r="J128" s="71">
        <f t="shared" si="20"/>
        <v>37004.994438401431</v>
      </c>
      <c r="L128" s="73">
        <f t="shared" si="28"/>
        <v>2</v>
      </c>
      <c r="M128" s="63">
        <v>1</v>
      </c>
      <c r="N128" s="63"/>
      <c r="O128" s="63">
        <v>1</v>
      </c>
      <c r="P128" s="63"/>
      <c r="Q128" s="63"/>
      <c r="R128" s="63"/>
      <c r="S128" s="63"/>
      <c r="T128" s="63"/>
      <c r="U128" s="63"/>
      <c r="V128" s="63"/>
      <c r="W128" s="63"/>
      <c r="X128" s="63"/>
      <c r="Y128" s="63"/>
      <c r="Z128" s="63"/>
      <c r="AA128" s="63"/>
      <c r="AB128" s="63"/>
      <c r="AC128" s="63"/>
      <c r="AD128" s="63"/>
      <c r="AE128" s="63"/>
      <c r="AF128" s="63"/>
      <c r="AG128" s="63"/>
      <c r="AH128" s="63"/>
      <c r="AI128" s="63"/>
      <c r="AJ128" s="63"/>
      <c r="AK128" s="63"/>
      <c r="AM128" s="74">
        <f t="shared" si="30"/>
        <v>37005</v>
      </c>
      <c r="AN128" s="74">
        <f t="shared" si="30"/>
        <v>0</v>
      </c>
      <c r="AO128" s="74">
        <f t="shared" si="30"/>
        <v>37005</v>
      </c>
      <c r="AP128" s="74">
        <f t="shared" si="30"/>
        <v>0</v>
      </c>
      <c r="AQ128" s="74">
        <f t="shared" si="30"/>
        <v>0</v>
      </c>
      <c r="AR128" s="74">
        <f t="shared" si="30"/>
        <v>0</v>
      </c>
      <c r="AS128" s="74">
        <f t="shared" si="30"/>
        <v>0</v>
      </c>
      <c r="AT128" s="74">
        <f t="shared" si="30"/>
        <v>0</v>
      </c>
      <c r="AU128" s="74">
        <f t="shared" si="30"/>
        <v>0</v>
      </c>
      <c r="AV128" s="74">
        <f t="shared" si="30"/>
        <v>0</v>
      </c>
      <c r="AW128" s="74">
        <f t="shared" si="30"/>
        <v>0</v>
      </c>
      <c r="AX128" s="74">
        <f t="shared" si="30"/>
        <v>0</v>
      </c>
      <c r="AY128" s="74">
        <f t="shared" si="30"/>
        <v>0</v>
      </c>
      <c r="AZ128" s="74">
        <f t="shared" si="30"/>
        <v>0</v>
      </c>
      <c r="BA128" s="74">
        <f t="shared" si="32"/>
        <v>0</v>
      </c>
      <c r="BB128" s="74">
        <f t="shared" si="32"/>
        <v>0</v>
      </c>
      <c r="BC128" s="74">
        <f t="shared" si="32"/>
        <v>0</v>
      </c>
      <c r="BD128" s="74">
        <f t="shared" si="32"/>
        <v>0</v>
      </c>
      <c r="BE128" s="74">
        <f t="shared" si="32"/>
        <v>0</v>
      </c>
      <c r="BF128" s="74">
        <f t="shared" si="32"/>
        <v>0</v>
      </c>
      <c r="BG128" s="74">
        <f t="shared" si="32"/>
        <v>0</v>
      </c>
      <c r="BH128" s="74">
        <f t="shared" si="32"/>
        <v>0</v>
      </c>
      <c r="BI128" s="74">
        <f t="shared" si="31"/>
        <v>0</v>
      </c>
      <c r="BJ128" s="74">
        <f t="shared" si="31"/>
        <v>0</v>
      </c>
      <c r="BK128" s="74">
        <f t="shared" si="31"/>
        <v>0</v>
      </c>
      <c r="BL128" s="50" t="s">
        <v>398</v>
      </c>
      <c r="BM128" s="50" t="s">
        <v>398</v>
      </c>
      <c r="BN128" s="115">
        <f t="shared" si="23"/>
        <v>74009.988876802861</v>
      </c>
      <c r="BO128" s="115">
        <f t="shared" si="24"/>
        <v>1256.6486046999592</v>
      </c>
      <c r="BP128" s="115">
        <f t="shared" si="25"/>
        <v>6613.9400247366275</v>
      </c>
      <c r="BQ128" s="90">
        <f t="shared" si="22"/>
        <v>66139.400247366269</v>
      </c>
      <c r="BT128" s="34"/>
    </row>
    <row r="129" spans="1:72" s="72" customFormat="1" ht="33" customHeight="1">
      <c r="A129" s="76" t="s">
        <v>394</v>
      </c>
      <c r="B129" s="50" t="s">
        <v>395</v>
      </c>
      <c r="C129" s="66">
        <v>398</v>
      </c>
      <c r="D129" s="67" t="s">
        <v>483</v>
      </c>
      <c r="E129" s="68" t="s">
        <v>484</v>
      </c>
      <c r="F129" s="69" t="s">
        <v>174</v>
      </c>
      <c r="G129" s="70">
        <v>3841.4926816865973</v>
      </c>
      <c r="H129" s="71">
        <f t="shared" si="18"/>
        <v>384.14926816865977</v>
      </c>
      <c r="I129" s="71">
        <f t="shared" si="19"/>
        <v>72.988360952045355</v>
      </c>
      <c r="J129" s="71">
        <f t="shared" si="20"/>
        <v>4298.6303108073025</v>
      </c>
      <c r="L129" s="73">
        <f t="shared" si="28"/>
        <v>3</v>
      </c>
      <c r="M129" s="63">
        <v>3</v>
      </c>
      <c r="N129" s="63"/>
      <c r="O129" s="63"/>
      <c r="P129" s="63"/>
      <c r="Q129" s="63"/>
      <c r="R129" s="63"/>
      <c r="S129" s="63"/>
      <c r="T129" s="63"/>
      <c r="U129" s="63"/>
      <c r="V129" s="63"/>
      <c r="W129" s="63"/>
      <c r="X129" s="63"/>
      <c r="Y129" s="63"/>
      <c r="Z129" s="63"/>
      <c r="AA129" s="63"/>
      <c r="AB129" s="63"/>
      <c r="AC129" s="63"/>
      <c r="AD129" s="63"/>
      <c r="AE129" s="63"/>
      <c r="AF129" s="63"/>
      <c r="AG129" s="63"/>
      <c r="AH129" s="63"/>
      <c r="AI129" s="63"/>
      <c r="AJ129" s="63"/>
      <c r="AK129" s="63"/>
      <c r="AM129" s="74">
        <f t="shared" si="30"/>
        <v>12896</v>
      </c>
      <c r="AN129" s="74">
        <f t="shared" si="30"/>
        <v>0</v>
      </c>
      <c r="AO129" s="74">
        <f t="shared" si="30"/>
        <v>0</v>
      </c>
      <c r="AP129" s="74">
        <f t="shared" si="30"/>
        <v>0</v>
      </c>
      <c r="AQ129" s="74">
        <f t="shared" si="30"/>
        <v>0</v>
      </c>
      <c r="AR129" s="74">
        <f t="shared" si="30"/>
        <v>0</v>
      </c>
      <c r="AS129" s="74">
        <f t="shared" si="30"/>
        <v>0</v>
      </c>
      <c r="AT129" s="74">
        <f t="shared" si="30"/>
        <v>0</v>
      </c>
      <c r="AU129" s="74">
        <f t="shared" si="30"/>
        <v>0</v>
      </c>
      <c r="AV129" s="74">
        <f t="shared" si="30"/>
        <v>0</v>
      </c>
      <c r="AW129" s="74">
        <f t="shared" si="30"/>
        <v>0</v>
      </c>
      <c r="AX129" s="74">
        <f t="shared" si="30"/>
        <v>0</v>
      </c>
      <c r="AY129" s="74">
        <f t="shared" si="30"/>
        <v>0</v>
      </c>
      <c r="AZ129" s="74">
        <f t="shared" si="30"/>
        <v>0</v>
      </c>
      <c r="BA129" s="74">
        <f t="shared" si="32"/>
        <v>0</v>
      </c>
      <c r="BB129" s="74">
        <f t="shared" si="32"/>
        <v>0</v>
      </c>
      <c r="BC129" s="74">
        <f t="shared" si="32"/>
        <v>0</v>
      </c>
      <c r="BD129" s="74">
        <f t="shared" si="32"/>
        <v>0</v>
      </c>
      <c r="BE129" s="74">
        <f t="shared" si="32"/>
        <v>0</v>
      </c>
      <c r="BF129" s="74">
        <f t="shared" si="32"/>
        <v>0</v>
      </c>
      <c r="BG129" s="74">
        <f t="shared" si="32"/>
        <v>0</v>
      </c>
      <c r="BH129" s="74">
        <f t="shared" si="32"/>
        <v>0</v>
      </c>
      <c r="BI129" s="74">
        <f t="shared" si="31"/>
        <v>0</v>
      </c>
      <c r="BJ129" s="74">
        <f t="shared" si="31"/>
        <v>0</v>
      </c>
      <c r="BK129" s="74">
        <f t="shared" si="31"/>
        <v>0</v>
      </c>
      <c r="BL129" s="50" t="s">
        <v>398</v>
      </c>
      <c r="BM129" s="50" t="s">
        <v>398</v>
      </c>
      <c r="BN129" s="115">
        <f t="shared" si="23"/>
        <v>12895.890932421906</v>
      </c>
      <c r="BO129" s="115">
        <f t="shared" si="24"/>
        <v>218.96508285613606</v>
      </c>
      <c r="BP129" s="115">
        <f t="shared" si="25"/>
        <v>1152.4478045059793</v>
      </c>
      <c r="BQ129" s="90">
        <f t="shared" si="22"/>
        <v>11524.478045059792</v>
      </c>
      <c r="BT129" s="34"/>
    </row>
    <row r="130" spans="1:72" s="72" customFormat="1" ht="33" customHeight="1">
      <c r="A130" s="76" t="s">
        <v>394</v>
      </c>
      <c r="B130" s="50" t="s">
        <v>395</v>
      </c>
      <c r="C130" s="66">
        <v>404</v>
      </c>
      <c r="D130" s="67" t="s">
        <v>485</v>
      </c>
      <c r="E130" s="68" t="s">
        <v>486</v>
      </c>
      <c r="F130" s="69" t="s">
        <v>174</v>
      </c>
      <c r="G130" s="70">
        <v>37480.487249015656</v>
      </c>
      <c r="H130" s="71">
        <f t="shared" si="18"/>
        <v>3748.0487249015659</v>
      </c>
      <c r="I130" s="71">
        <f t="shared" si="19"/>
        <v>712.12925773129757</v>
      </c>
      <c r="J130" s="71">
        <f t="shared" si="20"/>
        <v>41940.66523164852</v>
      </c>
      <c r="L130" s="73">
        <f t="shared" si="28"/>
        <v>3</v>
      </c>
      <c r="M130" s="63">
        <v>1</v>
      </c>
      <c r="N130" s="63">
        <v>1</v>
      </c>
      <c r="O130" s="63">
        <v>1</v>
      </c>
      <c r="P130" s="63"/>
      <c r="Q130" s="63"/>
      <c r="R130" s="63"/>
      <c r="S130" s="63"/>
      <c r="T130" s="63"/>
      <c r="U130" s="63"/>
      <c r="V130" s="63"/>
      <c r="W130" s="63"/>
      <c r="X130" s="63"/>
      <c r="Y130" s="63"/>
      <c r="Z130" s="63"/>
      <c r="AA130" s="63"/>
      <c r="AB130" s="63"/>
      <c r="AC130" s="63"/>
      <c r="AD130" s="63"/>
      <c r="AE130" s="63"/>
      <c r="AF130" s="63"/>
      <c r="AG130" s="63"/>
      <c r="AH130" s="63"/>
      <c r="AI130" s="63"/>
      <c r="AJ130" s="63"/>
      <c r="AK130" s="63"/>
      <c r="AM130" s="74">
        <f t="shared" si="30"/>
        <v>41941</v>
      </c>
      <c r="AN130" s="74">
        <f t="shared" si="30"/>
        <v>41941</v>
      </c>
      <c r="AO130" s="74">
        <f t="shared" si="30"/>
        <v>41941</v>
      </c>
      <c r="AP130" s="74">
        <f t="shared" ref="AP130:AZ130" si="33">+ROUND((P130*$J130),0)</f>
        <v>0</v>
      </c>
      <c r="AQ130" s="74">
        <f t="shared" si="33"/>
        <v>0</v>
      </c>
      <c r="AR130" s="74">
        <f t="shared" si="33"/>
        <v>0</v>
      </c>
      <c r="AS130" s="74">
        <f t="shared" si="33"/>
        <v>0</v>
      </c>
      <c r="AT130" s="74">
        <f t="shared" si="33"/>
        <v>0</v>
      </c>
      <c r="AU130" s="74">
        <f t="shared" si="33"/>
        <v>0</v>
      </c>
      <c r="AV130" s="74">
        <f t="shared" si="33"/>
        <v>0</v>
      </c>
      <c r="AW130" s="74">
        <f t="shared" si="33"/>
        <v>0</v>
      </c>
      <c r="AX130" s="74">
        <f t="shared" si="33"/>
        <v>0</v>
      </c>
      <c r="AY130" s="74">
        <f t="shared" si="33"/>
        <v>0</v>
      </c>
      <c r="AZ130" s="74">
        <f t="shared" si="33"/>
        <v>0</v>
      </c>
      <c r="BA130" s="74">
        <f t="shared" si="32"/>
        <v>0</v>
      </c>
      <c r="BB130" s="74">
        <f t="shared" si="32"/>
        <v>0</v>
      </c>
      <c r="BC130" s="74">
        <f t="shared" si="32"/>
        <v>0</v>
      </c>
      <c r="BD130" s="74">
        <f t="shared" si="32"/>
        <v>0</v>
      </c>
      <c r="BE130" s="74">
        <f t="shared" si="32"/>
        <v>0</v>
      </c>
      <c r="BF130" s="74">
        <f t="shared" si="32"/>
        <v>0</v>
      </c>
      <c r="BG130" s="74">
        <f t="shared" si="32"/>
        <v>0</v>
      </c>
      <c r="BH130" s="74">
        <f t="shared" si="32"/>
        <v>0</v>
      </c>
      <c r="BI130" s="74">
        <f t="shared" si="31"/>
        <v>0</v>
      </c>
      <c r="BJ130" s="74">
        <f t="shared" si="31"/>
        <v>0</v>
      </c>
      <c r="BK130" s="74">
        <f t="shared" si="31"/>
        <v>0</v>
      </c>
      <c r="BL130" s="50" t="s">
        <v>398</v>
      </c>
      <c r="BM130" s="50" t="s">
        <v>398</v>
      </c>
      <c r="BN130" s="115">
        <f t="shared" si="23"/>
        <v>125821.99569494557</v>
      </c>
      <c r="BO130" s="115">
        <f t="shared" si="24"/>
        <v>2136.3877731938928</v>
      </c>
      <c r="BP130" s="115">
        <f t="shared" si="25"/>
        <v>11244.146174704698</v>
      </c>
      <c r="BQ130" s="90">
        <f t="shared" si="22"/>
        <v>112441.46174704697</v>
      </c>
      <c r="BT130" s="34"/>
    </row>
    <row r="131" spans="1:72" s="72" customFormat="1" ht="44.25" customHeight="1">
      <c r="E131" s="77"/>
      <c r="F131" s="77"/>
      <c r="G131" s="78"/>
      <c r="H131" s="75"/>
      <c r="I131" s="75"/>
      <c r="J131" s="75"/>
      <c r="L131" s="79"/>
      <c r="M131" s="79"/>
      <c r="N131" s="79"/>
      <c r="O131" s="79"/>
      <c r="P131" s="79"/>
      <c r="Q131" s="79"/>
      <c r="R131" s="79"/>
      <c r="S131" s="79"/>
      <c r="T131" s="79"/>
      <c r="U131" s="79"/>
      <c r="V131" s="79"/>
      <c r="W131" s="79"/>
      <c r="X131" s="79"/>
      <c r="Y131" s="79"/>
      <c r="Z131" s="79"/>
      <c r="AA131" s="79"/>
      <c r="AB131" s="79"/>
      <c r="AC131" s="79"/>
      <c r="AD131" s="79"/>
      <c r="AE131" s="79"/>
      <c r="AF131" s="79"/>
      <c r="AG131" s="79"/>
      <c r="AH131" s="79"/>
      <c r="AI131" s="79"/>
      <c r="AJ131" s="79"/>
      <c r="AK131" s="79"/>
      <c r="AM131" s="74">
        <f t="shared" ref="AM131:BK131" si="34">SUBTOTAL(9,AM3:AM130)</f>
        <v>42839792</v>
      </c>
      <c r="AN131" s="74">
        <f t="shared" si="34"/>
        <v>3573453</v>
      </c>
      <c r="AO131" s="74">
        <f t="shared" si="34"/>
        <v>2820056</v>
      </c>
      <c r="AP131" s="74">
        <f t="shared" si="34"/>
        <v>1288364</v>
      </c>
      <c r="AQ131" s="74">
        <f t="shared" si="34"/>
        <v>2354393</v>
      </c>
      <c r="AR131" s="74">
        <f t="shared" si="34"/>
        <v>1961783</v>
      </c>
      <c r="AS131" s="74">
        <f t="shared" si="34"/>
        <v>2602366</v>
      </c>
      <c r="AT131" s="74">
        <f t="shared" si="34"/>
        <v>2100925</v>
      </c>
      <c r="AU131" s="74">
        <f t="shared" si="34"/>
        <v>3683781</v>
      </c>
      <c r="AV131" s="74">
        <f t="shared" si="34"/>
        <v>3070776</v>
      </c>
      <c r="AW131" s="74">
        <f t="shared" si="34"/>
        <v>3068371</v>
      </c>
      <c r="AX131" s="74">
        <f t="shared" si="34"/>
        <v>2633582</v>
      </c>
      <c r="AY131" s="74">
        <f t="shared" si="34"/>
        <v>2047604</v>
      </c>
      <c r="AZ131" s="74">
        <f t="shared" si="34"/>
        <v>1727857</v>
      </c>
      <c r="BA131" s="74">
        <f t="shared" si="34"/>
        <v>1648394</v>
      </c>
      <c r="BB131" s="74">
        <f t="shared" si="34"/>
        <v>1976425</v>
      </c>
      <c r="BC131" s="74">
        <f t="shared" si="34"/>
        <v>1975536</v>
      </c>
      <c r="BD131" s="74">
        <f t="shared" si="34"/>
        <v>3264134</v>
      </c>
      <c r="BE131" s="74">
        <f t="shared" si="34"/>
        <v>1589383</v>
      </c>
      <c r="BF131" s="74">
        <f t="shared" si="34"/>
        <v>3029926</v>
      </c>
      <c r="BG131" s="74">
        <f t="shared" si="34"/>
        <v>1695339</v>
      </c>
      <c r="BH131" s="74">
        <f t="shared" si="34"/>
        <v>1830648</v>
      </c>
      <c r="BI131" s="74">
        <f t="shared" si="34"/>
        <v>2260873</v>
      </c>
      <c r="BJ131" s="74">
        <f t="shared" si="34"/>
        <v>1860146</v>
      </c>
      <c r="BK131" s="74">
        <f t="shared" si="34"/>
        <v>1464763</v>
      </c>
      <c r="BL131" s="117" t="s">
        <v>500</v>
      </c>
      <c r="BM131" s="118"/>
      <c r="BN131" s="115">
        <f>SUM(BN3:BN130)</f>
        <v>98368667.412061691</v>
      </c>
      <c r="BO131" s="115">
        <f t="shared" si="24"/>
        <v>1670245.4699098945</v>
      </c>
      <c r="BP131" s="115">
        <f t="shared" si="25"/>
        <v>8790765.6311047077</v>
      </c>
      <c r="BQ131" s="74">
        <f>SUM(BQ3:BQ130)</f>
        <v>87907656.311047077</v>
      </c>
    </row>
    <row r="132" spans="1:72" s="72" customFormat="1" ht="45">
      <c r="E132" s="77"/>
      <c r="F132" s="77"/>
      <c r="G132" s="78"/>
      <c r="H132" s="75"/>
      <c r="I132" s="75"/>
      <c r="J132" s="75"/>
      <c r="L132" s="79"/>
      <c r="M132" s="79"/>
      <c r="N132" s="79"/>
      <c r="O132" s="79"/>
      <c r="P132" s="79"/>
      <c r="Q132" s="79"/>
      <c r="R132" s="79"/>
      <c r="S132" s="79"/>
      <c r="T132" s="79"/>
      <c r="U132" s="79"/>
      <c r="V132" s="79"/>
      <c r="W132" s="79"/>
      <c r="X132" s="79"/>
      <c r="Y132" s="79"/>
      <c r="Z132" s="79"/>
      <c r="AA132" s="79"/>
      <c r="AB132" s="79"/>
      <c r="AC132" s="79"/>
      <c r="AD132" s="79"/>
      <c r="AE132" s="79"/>
      <c r="AF132" s="79"/>
      <c r="AG132" s="79"/>
      <c r="AH132" s="79"/>
      <c r="AI132" s="79"/>
      <c r="AJ132" s="79"/>
      <c r="AK132" s="79"/>
      <c r="BK132" s="81">
        <f>+SUM(AM131:BK131)</f>
        <v>98368670</v>
      </c>
      <c r="BL132" s="116" t="s">
        <v>498</v>
      </c>
      <c r="BM132" s="116" t="s">
        <v>499</v>
      </c>
      <c r="BN132" s="115">
        <f>+'PRE FACTURA SEPTIEMBRE'!G28+1.23</f>
        <v>496522502.86140001</v>
      </c>
      <c r="BO132" s="115"/>
      <c r="BP132" s="115"/>
      <c r="BQ132" s="74">
        <f>+'PRE FACTURA SEPTIEMBRE'!F26</f>
        <v>443719840.59999996</v>
      </c>
    </row>
    <row r="133" spans="1:72" s="72" customFormat="1">
      <c r="E133" s="77"/>
      <c r="F133" s="77"/>
      <c r="G133" s="78"/>
      <c r="H133" s="75"/>
      <c r="I133" s="75"/>
      <c r="J133" s="75"/>
      <c r="L133" s="79"/>
      <c r="M133" s="79"/>
      <c r="N133" s="79"/>
      <c r="O133" s="79"/>
      <c r="P133" s="79"/>
      <c r="Q133" s="79"/>
      <c r="R133" s="79"/>
      <c r="S133" s="79"/>
      <c r="T133" s="79"/>
      <c r="U133" s="79"/>
      <c r="V133" s="79"/>
      <c r="W133" s="79"/>
      <c r="X133" s="79"/>
      <c r="Y133" s="79"/>
      <c r="Z133" s="79"/>
      <c r="AA133" s="79"/>
      <c r="AB133" s="79"/>
      <c r="AC133" s="79"/>
      <c r="AD133" s="79"/>
      <c r="AE133" s="79"/>
      <c r="AF133" s="79"/>
      <c r="AG133" s="79"/>
      <c r="AH133" s="79"/>
      <c r="AI133" s="79"/>
      <c r="AJ133" s="79"/>
      <c r="AK133" s="79"/>
      <c r="BL133" s="155" t="s">
        <v>488</v>
      </c>
      <c r="BM133" s="155"/>
      <c r="BN133" s="156">
        <f>+BN131+BN132</f>
        <v>594891170.2734617</v>
      </c>
      <c r="BO133" s="156"/>
      <c r="BP133" s="156"/>
      <c r="BQ133" s="156">
        <f>+BQ131+BQ132</f>
        <v>531627496.91104704</v>
      </c>
      <c r="BR133" s="81"/>
    </row>
    <row r="134" spans="1:72" s="72" customFormat="1">
      <c r="E134" s="77"/>
      <c r="F134" s="77"/>
      <c r="G134" s="78"/>
      <c r="H134" s="75"/>
      <c r="I134" s="75"/>
      <c r="J134" s="75"/>
      <c r="L134" s="79"/>
      <c r="M134" s="79"/>
      <c r="N134" s="79"/>
      <c r="O134" s="79"/>
      <c r="P134" s="79"/>
      <c r="Q134" s="79"/>
      <c r="R134" s="79"/>
      <c r="S134" s="79"/>
      <c r="T134" s="79"/>
      <c r="U134" s="79"/>
      <c r="V134" s="79"/>
      <c r="W134" s="79"/>
      <c r="X134" s="79"/>
      <c r="Y134" s="79"/>
      <c r="Z134" s="79"/>
      <c r="AA134" s="79"/>
      <c r="AB134" s="79"/>
      <c r="AC134" s="79"/>
      <c r="AD134" s="79"/>
      <c r="AE134" s="79"/>
      <c r="AF134" s="79"/>
      <c r="AG134" s="79"/>
      <c r="AH134" s="79"/>
      <c r="AI134" s="79"/>
      <c r="AJ134" s="79"/>
      <c r="AK134" s="79"/>
      <c r="BL134" s="80"/>
      <c r="BM134" s="80"/>
      <c r="BR134" s="81"/>
    </row>
    <row r="135" spans="1:72">
      <c r="BN135" s="34"/>
    </row>
    <row r="136" spans="1:72">
      <c r="AM136" s="34"/>
      <c r="AN136" s="34"/>
      <c r="AO136" s="34"/>
      <c r="AP136" s="34"/>
      <c r="AQ136" s="34"/>
      <c r="AR136" s="34"/>
      <c r="AS136" s="34"/>
      <c r="AT136" s="34"/>
      <c r="AU136" s="34"/>
      <c r="AV136" s="34"/>
      <c r="AW136" s="34"/>
      <c r="AX136" s="34"/>
      <c r="AY136" s="34"/>
      <c r="AZ136" s="34"/>
      <c r="BA136" s="34"/>
      <c r="BB136" s="34"/>
      <c r="BC136" s="34"/>
      <c r="BD136" s="34"/>
      <c r="BE136" s="34"/>
      <c r="BF136" s="34"/>
      <c r="BG136" s="34"/>
      <c r="BH136" s="34"/>
      <c r="BI136" s="34"/>
      <c r="BJ136" s="34"/>
      <c r="BK136" s="34"/>
    </row>
    <row r="137" spans="1:72">
      <c r="BQ137" s="34"/>
    </row>
  </sheetData>
  <autoFilter ref="A2:BQ130"/>
  <mergeCells count="2">
    <mergeCell ref="BL131:BM131"/>
    <mergeCell ref="BL133:BM133"/>
  </mergeCells>
  <conditionalFormatting sqref="H3:J130 G57:G67 G114:G120 G122:G130">
    <cfRule type="expression" dxfId="0" priority="1">
      <formula>ISERROR($K3)</formula>
    </cfRule>
  </conditionalFormatting>
  <dataValidations count="1">
    <dataValidation operator="lessThan" allowBlank="1" showErrorMessage="1" errorTitle="Error" error="El valor es menor que el minimo permitido" sqref="G57:J67 G114:J120 G122:J130 H121:J121 H3:J56 H68:J113"/>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 FACTURA SEPTIEMBRE</vt:lpstr>
      <vt:lpstr>INAUMOS Y MAQUINARIA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Jeanneth Perilla Tello</dc:creator>
  <cp:keywords/>
  <dc:description/>
  <cp:lastModifiedBy>Andrés Quiroga Gutierrez</cp:lastModifiedBy>
  <cp:revision/>
  <dcterms:created xsi:type="dcterms:W3CDTF">2023-06-21T16:02:26Z</dcterms:created>
  <dcterms:modified xsi:type="dcterms:W3CDTF">2024-10-23T14:43:44Z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fac521f-e930-485b-97f4-efbe7db8e98f_Enabled">
    <vt:lpwstr>true</vt:lpwstr>
  </property>
  <property fmtid="{D5CDD505-2E9C-101B-9397-08002B2CF9AE}" pid="3" name="MSIP_Label_5fac521f-e930-485b-97f4-efbe7db8e98f_SetDate">
    <vt:lpwstr>2023-10-30T19:54:39Z</vt:lpwstr>
  </property>
  <property fmtid="{D5CDD505-2E9C-101B-9397-08002B2CF9AE}" pid="4" name="MSIP_Label_5fac521f-e930-485b-97f4-efbe7db8e98f_Method">
    <vt:lpwstr>Standard</vt:lpwstr>
  </property>
  <property fmtid="{D5CDD505-2E9C-101B-9397-08002B2CF9AE}" pid="5" name="MSIP_Label_5fac521f-e930-485b-97f4-efbe7db8e98f_Name">
    <vt:lpwstr>defa4170-0d19-0005-0004-bc88714345d2</vt:lpwstr>
  </property>
  <property fmtid="{D5CDD505-2E9C-101B-9397-08002B2CF9AE}" pid="6" name="MSIP_Label_5fac521f-e930-485b-97f4-efbe7db8e98f_SiteId">
    <vt:lpwstr>9ecb216e-449b-4584-bc82-26bce78574fb</vt:lpwstr>
  </property>
  <property fmtid="{D5CDD505-2E9C-101B-9397-08002B2CF9AE}" pid="7" name="MSIP_Label_5fac521f-e930-485b-97f4-efbe7db8e98f_ActionId">
    <vt:lpwstr>3eb7b19a-6d6f-4599-a611-c686cd1c6471</vt:lpwstr>
  </property>
  <property fmtid="{D5CDD505-2E9C-101B-9397-08002B2CF9AE}" pid="8" name="MSIP_Label_5fac521f-e930-485b-97f4-efbe7db8e98f_ContentBits">
    <vt:lpwstr>0</vt:lpwstr>
  </property>
</Properties>
</file>